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drawings/drawing5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drawings/drawing6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drawings/drawing7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drawings/drawing8.xml" ContentType="application/vnd.openxmlformats-officedocument.drawing+xml"/>
  <Override PartName="/xl/activeX/activeX8.xml" ContentType="application/vnd.ms-office.activeX+xml"/>
  <Override PartName="/xl/activeX/activeX8.bin" ContentType="application/vnd.ms-office.activeX"/>
  <Override PartName="/xl/drawings/drawing9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drawings/drawing10.xml" ContentType="application/vnd.openxmlformats-officedocument.drawing+xml"/>
  <Override PartName="/xl/activeX/activeX10.xml" ContentType="application/vnd.ms-office.activeX+xml"/>
  <Override PartName="/xl/activeX/activeX10.bin" ContentType="application/vnd.ms-office.activeX"/>
  <Override PartName="/xl/drawings/drawing11.xml" ContentType="application/vnd.openxmlformats-officedocument.drawing+xml"/>
  <Override PartName="/xl/activeX/activeX11.xml" ContentType="application/vnd.ms-office.activeX+xml"/>
  <Override PartName="/xl/activeX/activeX11.bin" ContentType="application/vnd.ms-office.activeX"/>
  <Override PartName="/xl/drawings/drawing12.xml" ContentType="application/vnd.openxmlformats-officedocument.drawing+xml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DieseArbeitsmappe"/>
  <mc:AlternateContent xmlns:mc="http://schemas.openxmlformats.org/markup-compatibility/2006">
    <mc:Choice Requires="x15">
      <x15ac:absPath xmlns:x15ac="http://schemas.microsoft.com/office/spreadsheetml/2010/11/ac" url="C:\Users\Martin\Documents\Schule\"/>
    </mc:Choice>
  </mc:AlternateContent>
  <bookViews>
    <workbookView xWindow="0" yWindow="0" windowWidth="17184" windowHeight="7008" tabRatio="802"/>
  </bookViews>
  <sheets>
    <sheet name="SchA1" sheetId="1" r:id="rId1"/>
    <sheet name="SchA2" sheetId="2" r:id="rId2"/>
    <sheet name="SchA3" sheetId="6" r:id="rId3"/>
    <sheet name="SchA4" sheetId="7" r:id="rId4"/>
    <sheet name="SchA5" sheetId="18" r:id="rId5"/>
    <sheet name="Ex1" sheetId="9" r:id="rId6"/>
    <sheet name="Ex2" sheetId="10" r:id="rId7"/>
    <sheet name="Ex3" sheetId="11" r:id="rId8"/>
    <sheet name="Ex4" sheetId="12" r:id="rId9"/>
    <sheet name="Ex5" sheetId="14" r:id="rId10"/>
    <sheet name="Ex6" sheetId="15" r:id="rId11"/>
    <sheet name="Gesamt" sheetId="8" r:id="rId12"/>
    <sheet name="Intern" sheetId="17" r:id="rId13"/>
  </sheets>
  <functionGroups builtInGroupCount="18"/>
  <calcPr calcId="152511"/>
</workbook>
</file>

<file path=xl/calcChain.xml><?xml version="1.0" encoding="utf-8"?>
<calcChain xmlns="http://schemas.openxmlformats.org/spreadsheetml/2006/main">
  <c r="B26" i="17" l="1"/>
  <c r="B22" i="17"/>
  <c r="B18" i="17"/>
  <c r="B14" i="17"/>
  <c r="B10" i="17"/>
  <c r="B6" i="17"/>
  <c r="B2" i="17"/>
  <c r="BI8" i="8"/>
  <c r="BI9" i="8"/>
  <c r="BI10" i="8"/>
  <c r="BI11" i="8"/>
  <c r="BI12" i="8"/>
  <c r="BI13" i="8"/>
  <c r="BI14" i="8"/>
  <c r="BI15" i="8"/>
  <c r="BI16" i="8"/>
  <c r="BI17" i="8"/>
  <c r="BI18" i="8"/>
  <c r="BI19" i="8"/>
  <c r="BI20" i="8"/>
  <c r="BI21" i="8"/>
  <c r="BI22" i="8"/>
  <c r="BI23" i="8"/>
  <c r="BI24" i="8"/>
  <c r="BI25" i="8"/>
  <c r="BI26" i="8"/>
  <c r="BI27" i="8"/>
  <c r="BI28" i="8"/>
  <c r="BI29" i="8"/>
  <c r="BI30" i="8"/>
  <c r="BI31" i="8"/>
  <c r="BI32" i="8"/>
  <c r="BI33" i="8"/>
  <c r="BI34" i="8"/>
  <c r="BI35" i="8"/>
  <c r="BI36" i="8"/>
  <c r="BI37" i="8"/>
  <c r="BH8" i="8"/>
  <c r="BH9" i="8"/>
  <c r="BH10" i="8"/>
  <c r="BH11" i="8"/>
  <c r="BH12" i="8"/>
  <c r="BH13" i="8"/>
  <c r="BH14" i="8"/>
  <c r="BH15" i="8"/>
  <c r="BH16" i="8"/>
  <c r="BH17" i="8"/>
  <c r="BH18" i="8"/>
  <c r="BH19" i="8"/>
  <c r="BH20" i="8"/>
  <c r="BH21" i="8"/>
  <c r="BH22" i="8"/>
  <c r="BH23" i="8"/>
  <c r="BH24" i="8"/>
  <c r="BH25" i="8"/>
  <c r="BH26" i="8"/>
  <c r="BH27" i="8"/>
  <c r="BH28" i="8"/>
  <c r="BH29" i="8"/>
  <c r="BH30" i="8"/>
  <c r="BH31" i="8"/>
  <c r="BH32" i="8"/>
  <c r="BH33" i="8"/>
  <c r="BH34" i="8"/>
  <c r="BH35" i="8"/>
  <c r="BH36" i="8"/>
  <c r="BH37" i="8"/>
  <c r="BG8" i="8"/>
  <c r="BG9" i="8"/>
  <c r="BG10" i="8"/>
  <c r="BG11" i="8"/>
  <c r="BG12" i="8"/>
  <c r="BG13" i="8"/>
  <c r="BG14" i="8"/>
  <c r="BG15" i="8"/>
  <c r="BG16" i="8"/>
  <c r="BG17" i="8"/>
  <c r="BG18" i="8"/>
  <c r="BG19" i="8"/>
  <c r="BG20" i="8"/>
  <c r="BG21" i="8"/>
  <c r="BG22" i="8"/>
  <c r="BG23" i="8"/>
  <c r="BG24" i="8"/>
  <c r="BG25" i="8"/>
  <c r="BG26" i="8"/>
  <c r="BG27" i="8"/>
  <c r="BG28" i="8"/>
  <c r="BG29" i="8"/>
  <c r="BG30" i="8"/>
  <c r="BG31" i="8"/>
  <c r="BG32" i="8"/>
  <c r="BG33" i="8"/>
  <c r="BG34" i="8"/>
  <c r="BG35" i="8"/>
  <c r="BG36" i="8"/>
  <c r="BG37" i="8"/>
  <c r="BF8" i="8"/>
  <c r="BF9" i="8"/>
  <c r="BF10" i="8"/>
  <c r="BF11" i="8"/>
  <c r="BF12" i="8"/>
  <c r="BF13" i="8"/>
  <c r="BF14" i="8"/>
  <c r="BF15" i="8"/>
  <c r="BF16" i="8"/>
  <c r="BF17" i="8"/>
  <c r="BF18" i="8"/>
  <c r="BF19" i="8"/>
  <c r="BF20" i="8"/>
  <c r="BF21" i="8"/>
  <c r="BF22" i="8"/>
  <c r="BF23" i="8"/>
  <c r="BF24" i="8"/>
  <c r="BF25" i="8"/>
  <c r="BF26" i="8"/>
  <c r="BF27" i="8"/>
  <c r="BF28" i="8"/>
  <c r="BF29" i="8"/>
  <c r="BF30" i="8"/>
  <c r="BF31" i="8"/>
  <c r="BF32" i="8"/>
  <c r="BF33" i="8"/>
  <c r="BF34" i="8"/>
  <c r="BF35" i="8"/>
  <c r="BF36" i="8"/>
  <c r="BF37" i="8"/>
  <c r="BE8" i="8"/>
  <c r="BE9" i="8"/>
  <c r="BE10" i="8"/>
  <c r="BE11" i="8"/>
  <c r="BE12" i="8"/>
  <c r="BE13" i="8"/>
  <c r="BE14" i="8"/>
  <c r="BE15" i="8"/>
  <c r="BE16" i="8"/>
  <c r="BE17" i="8"/>
  <c r="BE18" i="8"/>
  <c r="BE19" i="8"/>
  <c r="BE20" i="8"/>
  <c r="BE21" i="8"/>
  <c r="BE22" i="8"/>
  <c r="BE23" i="8"/>
  <c r="BE24" i="8"/>
  <c r="BE25" i="8"/>
  <c r="BE26" i="8"/>
  <c r="BE27" i="8"/>
  <c r="BE28" i="8"/>
  <c r="BE29" i="8"/>
  <c r="BE30" i="8"/>
  <c r="BE31" i="8"/>
  <c r="BE32" i="8"/>
  <c r="BE33" i="8"/>
  <c r="BE34" i="8"/>
  <c r="BE35" i="8"/>
  <c r="BE36" i="8"/>
  <c r="BE37" i="8"/>
  <c r="BD8" i="8"/>
  <c r="BD9" i="8"/>
  <c r="BD10" i="8"/>
  <c r="BD11" i="8"/>
  <c r="BD12" i="8"/>
  <c r="BD13" i="8"/>
  <c r="BD14" i="8"/>
  <c r="BD15" i="8"/>
  <c r="BD16" i="8"/>
  <c r="BD17" i="8"/>
  <c r="BD18" i="8"/>
  <c r="BD19" i="8"/>
  <c r="BD20" i="8"/>
  <c r="BD21" i="8"/>
  <c r="BD22" i="8"/>
  <c r="BD23" i="8"/>
  <c r="BD24" i="8"/>
  <c r="BD25" i="8"/>
  <c r="BD26" i="8"/>
  <c r="BD27" i="8"/>
  <c r="BD28" i="8"/>
  <c r="BD29" i="8"/>
  <c r="BD30" i="8"/>
  <c r="BD31" i="8"/>
  <c r="BD32" i="8"/>
  <c r="BD33" i="8"/>
  <c r="BD34" i="8"/>
  <c r="BD35" i="8"/>
  <c r="BD36" i="8"/>
  <c r="BD37" i="8"/>
  <c r="AD8" i="8"/>
  <c r="AD9" i="8"/>
  <c r="AD10" i="8"/>
  <c r="AD11" i="8"/>
  <c r="AD12" i="8"/>
  <c r="AD13" i="8"/>
  <c r="AD14" i="8"/>
  <c r="AD15" i="8"/>
  <c r="AD16" i="8"/>
  <c r="AD17" i="8"/>
  <c r="AD18" i="8"/>
  <c r="AD19" i="8"/>
  <c r="AD20" i="8"/>
  <c r="AD21" i="8"/>
  <c r="AD22" i="8"/>
  <c r="AD23" i="8"/>
  <c r="AD24" i="8"/>
  <c r="AD25" i="8"/>
  <c r="AD26" i="8"/>
  <c r="AD27" i="8"/>
  <c r="AD28" i="8"/>
  <c r="AD29" i="8"/>
  <c r="AD30" i="8"/>
  <c r="AD31" i="8"/>
  <c r="AD32" i="8"/>
  <c r="AD33" i="8"/>
  <c r="AD34" i="8"/>
  <c r="AD35" i="8"/>
  <c r="AD36" i="8"/>
  <c r="AD37" i="8"/>
  <c r="AC8" i="8"/>
  <c r="AC9" i="8"/>
  <c r="AC10" i="8"/>
  <c r="AC11" i="8"/>
  <c r="AC12" i="8"/>
  <c r="AC13" i="8"/>
  <c r="AC14" i="8"/>
  <c r="AC15" i="8"/>
  <c r="AC16" i="8"/>
  <c r="AC17" i="8"/>
  <c r="AC18" i="8"/>
  <c r="AC19" i="8"/>
  <c r="AC20" i="8"/>
  <c r="AC21" i="8"/>
  <c r="AC22" i="8"/>
  <c r="AC23" i="8"/>
  <c r="AC24" i="8"/>
  <c r="AC25" i="8"/>
  <c r="AC26" i="8"/>
  <c r="AC27" i="8"/>
  <c r="AC28" i="8"/>
  <c r="AC29" i="8"/>
  <c r="AC30" i="8"/>
  <c r="AC31" i="8"/>
  <c r="AC32" i="8"/>
  <c r="AC33" i="8"/>
  <c r="AC34" i="8"/>
  <c r="AC35" i="8"/>
  <c r="AC36" i="8"/>
  <c r="AC37" i="8"/>
  <c r="AB8" i="8"/>
  <c r="AB9" i="8"/>
  <c r="AB10" i="8"/>
  <c r="AB11" i="8"/>
  <c r="AB12" i="8"/>
  <c r="AB13" i="8"/>
  <c r="AB14" i="8"/>
  <c r="AB15" i="8"/>
  <c r="AB16" i="8"/>
  <c r="AB17" i="8"/>
  <c r="AB18" i="8"/>
  <c r="AB19" i="8"/>
  <c r="AB20" i="8"/>
  <c r="AB21" i="8"/>
  <c r="AB22" i="8"/>
  <c r="AB23" i="8"/>
  <c r="AB24" i="8"/>
  <c r="AB25" i="8"/>
  <c r="AB26" i="8"/>
  <c r="AB27" i="8"/>
  <c r="AB28" i="8"/>
  <c r="AB29" i="8"/>
  <c r="AB30" i="8"/>
  <c r="AB31" i="8"/>
  <c r="AB32" i="8"/>
  <c r="AB33" i="8"/>
  <c r="AB34" i="8"/>
  <c r="AB35" i="8"/>
  <c r="AB36" i="8"/>
  <c r="AB37" i="8"/>
  <c r="AK38" i="8"/>
  <c r="I38" i="8"/>
  <c r="T56" i="9"/>
  <c r="S52" i="9"/>
  <c r="S53" i="9"/>
  <c r="S54" i="9"/>
  <c r="S56" i="9" s="1"/>
  <c r="S55" i="9"/>
  <c r="S51" i="9"/>
  <c r="S3" i="9"/>
  <c r="O42" i="9"/>
  <c r="M47" i="9" s="1"/>
  <c r="G47" i="9"/>
  <c r="U37" i="9"/>
  <c r="U36" i="9"/>
  <c r="U35" i="9"/>
  <c r="U34" i="9"/>
  <c r="U33" i="9"/>
  <c r="U32" i="9"/>
  <c r="U31" i="9"/>
  <c r="U30" i="9"/>
  <c r="U29" i="9"/>
  <c r="U28" i="9"/>
  <c r="U27" i="9"/>
  <c r="U26" i="9"/>
  <c r="U25" i="9"/>
  <c r="U24" i="9"/>
  <c r="U23" i="9"/>
  <c r="U22" i="9"/>
  <c r="U21" i="9"/>
  <c r="U20" i="9"/>
  <c r="U19" i="9"/>
  <c r="U18" i="9"/>
  <c r="U17" i="9"/>
  <c r="U16" i="9"/>
  <c r="U15" i="9"/>
  <c r="U14" i="9"/>
  <c r="U13" i="9"/>
  <c r="U12" i="9"/>
  <c r="U11" i="9"/>
  <c r="U10" i="9"/>
  <c r="U9" i="9"/>
  <c r="U8" i="9"/>
  <c r="U7" i="9"/>
  <c r="U6" i="9"/>
  <c r="U5" i="9"/>
  <c r="U4" i="9"/>
  <c r="D43" i="9"/>
  <c r="F43" i="9"/>
  <c r="H43" i="9"/>
  <c r="J43" i="9"/>
  <c r="L43" i="9"/>
  <c r="N43" i="9"/>
  <c r="N42" i="9"/>
  <c r="L42" i="9"/>
  <c r="J42" i="9"/>
  <c r="H42" i="9"/>
  <c r="F42" i="9"/>
  <c r="Y4" i="9"/>
  <c r="M4" i="8" s="1"/>
  <c r="Y5" i="9"/>
  <c r="M5" i="8" s="1"/>
  <c r="Y6" i="9"/>
  <c r="M6" i="8" s="1"/>
  <c r="Y7" i="9"/>
  <c r="Y8" i="9"/>
  <c r="M8" i="8" s="1"/>
  <c r="Y9" i="9"/>
  <c r="M9" i="8" s="1"/>
  <c r="Y10" i="9"/>
  <c r="M10" i="8" s="1"/>
  <c r="Y11" i="9"/>
  <c r="M11" i="8" s="1"/>
  <c r="BK11" i="8" s="1"/>
  <c r="Y12" i="9"/>
  <c r="M12" i="8" s="1"/>
  <c r="Y13" i="9"/>
  <c r="M13" i="8" s="1"/>
  <c r="Y14" i="9"/>
  <c r="M14" i="8" s="1"/>
  <c r="Y15" i="9"/>
  <c r="M15" i="8" s="1"/>
  <c r="BK15" i="8" s="1"/>
  <c r="Y16" i="9"/>
  <c r="M16" i="8" s="1"/>
  <c r="Y17" i="9"/>
  <c r="M17" i="8" s="1"/>
  <c r="Y18" i="9"/>
  <c r="M18" i="8" s="1"/>
  <c r="Y19" i="9"/>
  <c r="M19" i="8" s="1"/>
  <c r="BK19" i="8" s="1"/>
  <c r="Y20" i="9"/>
  <c r="M20" i="8" s="1"/>
  <c r="Y21" i="9"/>
  <c r="M21" i="8" s="1"/>
  <c r="Y22" i="9"/>
  <c r="M22" i="8" s="1"/>
  <c r="Y23" i="9"/>
  <c r="M23" i="8" s="1"/>
  <c r="BK23" i="8" s="1"/>
  <c r="Y24" i="9"/>
  <c r="M24" i="8" s="1"/>
  <c r="Y25" i="9"/>
  <c r="M25" i="8" s="1"/>
  <c r="Y26" i="9"/>
  <c r="M26" i="8" s="1"/>
  <c r="Y27" i="9"/>
  <c r="M27" i="8" s="1"/>
  <c r="BK27" i="8" s="1"/>
  <c r="Y28" i="9"/>
  <c r="M28" i="8" s="1"/>
  <c r="Y29" i="9"/>
  <c r="M29" i="8" s="1"/>
  <c r="Y30" i="9"/>
  <c r="M30" i="8" s="1"/>
  <c r="Y31" i="9"/>
  <c r="M31" i="8" s="1"/>
  <c r="BK31" i="8" s="1"/>
  <c r="Y32" i="9"/>
  <c r="M32" i="8" s="1"/>
  <c r="Y33" i="9"/>
  <c r="M33" i="8" s="1"/>
  <c r="Y34" i="9"/>
  <c r="M34" i="8" s="1"/>
  <c r="Y35" i="9"/>
  <c r="M35" i="8" s="1"/>
  <c r="BK35" i="8" s="1"/>
  <c r="Y36" i="9"/>
  <c r="M36" i="8" s="1"/>
  <c r="Y37" i="9"/>
  <c r="M37" i="8" s="1"/>
  <c r="T38" i="9"/>
  <c r="S4" i="9"/>
  <c r="S5" i="9"/>
  <c r="S6" i="9"/>
  <c r="S7" i="9"/>
  <c r="S8" i="9"/>
  <c r="S9" i="9"/>
  <c r="S10" i="9"/>
  <c r="S11" i="9"/>
  <c r="S12" i="9"/>
  <c r="S13" i="9"/>
  <c r="S14" i="9"/>
  <c r="S15" i="9"/>
  <c r="S16" i="9"/>
  <c r="S17" i="9"/>
  <c r="S18" i="9"/>
  <c r="S19" i="9"/>
  <c r="S20" i="9"/>
  <c r="S21" i="9"/>
  <c r="S22" i="9"/>
  <c r="S23" i="9"/>
  <c r="S24" i="9"/>
  <c r="S25" i="9"/>
  <c r="S26" i="9"/>
  <c r="S27" i="9"/>
  <c r="S28" i="9"/>
  <c r="S29" i="9"/>
  <c r="S30" i="9"/>
  <c r="S31" i="9"/>
  <c r="S32" i="9"/>
  <c r="S33" i="9"/>
  <c r="S34" i="9"/>
  <c r="S35" i="9"/>
  <c r="S36" i="9"/>
  <c r="S37" i="9"/>
  <c r="R38" i="9"/>
  <c r="Q38" i="9"/>
  <c r="P38" i="9"/>
  <c r="O38" i="9"/>
  <c r="N38" i="9"/>
  <c r="M38" i="9"/>
  <c r="L38" i="9"/>
  <c r="K38" i="9"/>
  <c r="J38" i="9"/>
  <c r="I38" i="9"/>
  <c r="H38" i="9"/>
  <c r="G38" i="9"/>
  <c r="F38" i="9"/>
  <c r="E38" i="9"/>
  <c r="D38" i="9"/>
  <c r="C38" i="9"/>
  <c r="V37" i="9"/>
  <c r="Z37" i="9" s="1"/>
  <c r="T37" i="9"/>
  <c r="X37" i="9"/>
  <c r="B37" i="9"/>
  <c r="V36" i="9"/>
  <c r="Z36" i="9"/>
  <c r="T36" i="9"/>
  <c r="X36" i="9"/>
  <c r="B36" i="9"/>
  <c r="V35" i="9"/>
  <c r="Z35" i="9"/>
  <c r="T35" i="9"/>
  <c r="X35" i="9" s="1"/>
  <c r="B35" i="9"/>
  <c r="V34" i="9"/>
  <c r="Z34" i="9"/>
  <c r="N34" i="8" s="1"/>
  <c r="T34" i="9"/>
  <c r="X34" i="9"/>
  <c r="B34" i="9"/>
  <c r="V33" i="9"/>
  <c r="Z33" i="9" s="1"/>
  <c r="N33" i="8" s="1"/>
  <c r="T33" i="9"/>
  <c r="X33" i="9"/>
  <c r="B33" i="9"/>
  <c r="V32" i="9"/>
  <c r="Z32" i="9"/>
  <c r="T32" i="9"/>
  <c r="X32" i="9"/>
  <c r="B32" i="9"/>
  <c r="V31" i="9"/>
  <c r="Z31" i="9"/>
  <c r="T31" i="9"/>
  <c r="X31" i="9" s="1"/>
  <c r="B31" i="9"/>
  <c r="V30" i="9"/>
  <c r="Z30" i="9"/>
  <c r="T30" i="9"/>
  <c r="X30" i="9"/>
  <c r="B30" i="9"/>
  <c r="V29" i="9"/>
  <c r="Z29" i="9" s="1"/>
  <c r="T29" i="9"/>
  <c r="X29" i="9"/>
  <c r="B29" i="9"/>
  <c r="V28" i="9"/>
  <c r="Z28" i="9"/>
  <c r="T28" i="9"/>
  <c r="X28" i="9"/>
  <c r="B28" i="9"/>
  <c r="V27" i="9"/>
  <c r="Z27" i="9" s="1"/>
  <c r="T27" i="9"/>
  <c r="X27" i="9" s="1"/>
  <c r="L27" i="8" s="1"/>
  <c r="B27" i="9"/>
  <c r="V26" i="9"/>
  <c r="Z26" i="9"/>
  <c r="T26" i="9"/>
  <c r="X26" i="9"/>
  <c r="B26" i="9"/>
  <c r="V25" i="9"/>
  <c r="Z25" i="9" s="1"/>
  <c r="T25" i="9"/>
  <c r="X25" i="9" s="1"/>
  <c r="L25" i="8" s="1"/>
  <c r="B25" i="9"/>
  <c r="V24" i="9"/>
  <c r="Z24" i="9"/>
  <c r="T24" i="9"/>
  <c r="X24" i="9"/>
  <c r="B24" i="9"/>
  <c r="V23" i="9"/>
  <c r="Z23" i="9" s="1"/>
  <c r="T23" i="9"/>
  <c r="X23" i="9" s="1"/>
  <c r="L23" i="8" s="1"/>
  <c r="B23" i="9"/>
  <c r="V22" i="9"/>
  <c r="Z22" i="9"/>
  <c r="T22" i="9"/>
  <c r="X22" i="9"/>
  <c r="B22" i="9"/>
  <c r="V21" i="9"/>
  <c r="Z21" i="9" s="1"/>
  <c r="T21" i="9"/>
  <c r="X21" i="9" s="1"/>
  <c r="L21" i="8" s="1"/>
  <c r="B21" i="9"/>
  <c r="V20" i="9"/>
  <c r="Z20" i="9"/>
  <c r="T20" i="9"/>
  <c r="X20" i="9"/>
  <c r="B20" i="9"/>
  <c r="V19" i="9"/>
  <c r="Z19" i="9" s="1"/>
  <c r="T19" i="9"/>
  <c r="X19" i="9" s="1"/>
  <c r="L19" i="8" s="1"/>
  <c r="B19" i="9"/>
  <c r="V18" i="9"/>
  <c r="Z18" i="9"/>
  <c r="T18" i="9"/>
  <c r="X18" i="9"/>
  <c r="B18" i="9"/>
  <c r="V17" i="9"/>
  <c r="Z17" i="9" s="1"/>
  <c r="T17" i="9"/>
  <c r="X17" i="9" s="1"/>
  <c r="L17" i="8" s="1"/>
  <c r="B17" i="9"/>
  <c r="V16" i="9"/>
  <c r="Z16" i="9"/>
  <c r="T16" i="9"/>
  <c r="X16" i="9"/>
  <c r="B16" i="9"/>
  <c r="V15" i="9"/>
  <c r="Z15" i="9" s="1"/>
  <c r="T15" i="9"/>
  <c r="X15" i="9" s="1"/>
  <c r="L15" i="8" s="1"/>
  <c r="B15" i="9"/>
  <c r="V14" i="9"/>
  <c r="Z14" i="9"/>
  <c r="T14" i="9"/>
  <c r="X14" i="9"/>
  <c r="B14" i="9"/>
  <c r="V13" i="9"/>
  <c r="Z13" i="9" s="1"/>
  <c r="T13" i="9"/>
  <c r="X13" i="9" s="1"/>
  <c r="L13" i="8" s="1"/>
  <c r="B13" i="9"/>
  <c r="V12" i="9"/>
  <c r="Z12" i="9"/>
  <c r="T12" i="9"/>
  <c r="X12" i="9"/>
  <c r="B12" i="9"/>
  <c r="V11" i="9"/>
  <c r="Z11" i="9" s="1"/>
  <c r="T11" i="9"/>
  <c r="X11" i="9" s="1"/>
  <c r="L11" i="8" s="1"/>
  <c r="B11" i="9"/>
  <c r="V10" i="9"/>
  <c r="Z10" i="9"/>
  <c r="T10" i="9"/>
  <c r="X10" i="9"/>
  <c r="B10" i="9"/>
  <c r="V9" i="9"/>
  <c r="Z9" i="9" s="1"/>
  <c r="T9" i="9"/>
  <c r="X9" i="9" s="1"/>
  <c r="L9" i="8" s="1"/>
  <c r="B9" i="9"/>
  <c r="V8" i="9"/>
  <c r="Z8" i="9"/>
  <c r="T8" i="9"/>
  <c r="X8" i="9"/>
  <c r="B8" i="9"/>
  <c r="V7" i="9"/>
  <c r="Z7" i="9" s="1"/>
  <c r="T7" i="9"/>
  <c r="X7" i="9" s="1"/>
  <c r="L7" i="8" s="1"/>
  <c r="B7" i="9"/>
  <c r="V6" i="9"/>
  <c r="Z6" i="9"/>
  <c r="T6" i="9"/>
  <c r="X6" i="9"/>
  <c r="B6" i="9"/>
  <c r="V5" i="9"/>
  <c r="Z5" i="9" s="1"/>
  <c r="T5" i="9"/>
  <c r="X5" i="9" s="1"/>
  <c r="L5" i="8" s="1"/>
  <c r="B5" i="9"/>
  <c r="V4" i="9"/>
  <c r="Z4" i="9"/>
  <c r="T4" i="9"/>
  <c r="X4" i="9"/>
  <c r="B4" i="9"/>
  <c r="V1" i="9"/>
  <c r="S1" i="9"/>
  <c r="O1" i="9"/>
  <c r="T56" i="10"/>
  <c r="S52" i="10"/>
  <c r="S53" i="10"/>
  <c r="S54" i="10"/>
  <c r="S56" i="10" s="1"/>
  <c r="S55" i="10"/>
  <c r="S51" i="10"/>
  <c r="S3" i="10"/>
  <c r="O42" i="10" s="1"/>
  <c r="U37" i="10"/>
  <c r="U36" i="10"/>
  <c r="Y36" i="10" s="1"/>
  <c r="P36" i="8" s="1"/>
  <c r="U35" i="10"/>
  <c r="U34" i="10"/>
  <c r="U33" i="10"/>
  <c r="U32" i="10"/>
  <c r="Y32" i="10" s="1"/>
  <c r="P32" i="8" s="1"/>
  <c r="U31" i="10"/>
  <c r="U30" i="10"/>
  <c r="U29" i="10"/>
  <c r="U28" i="10"/>
  <c r="Y28" i="10" s="1"/>
  <c r="P28" i="8" s="1"/>
  <c r="U27" i="10"/>
  <c r="U26" i="10"/>
  <c r="U25" i="10"/>
  <c r="U24" i="10"/>
  <c r="Y24" i="10" s="1"/>
  <c r="P24" i="8" s="1"/>
  <c r="U23" i="10"/>
  <c r="U22" i="10"/>
  <c r="U21" i="10"/>
  <c r="U20" i="10"/>
  <c r="Y20" i="10" s="1"/>
  <c r="P20" i="8" s="1"/>
  <c r="U19" i="10"/>
  <c r="U18" i="10"/>
  <c r="U17" i="10"/>
  <c r="U16" i="10"/>
  <c r="Y16" i="10" s="1"/>
  <c r="P16" i="8" s="1"/>
  <c r="U15" i="10"/>
  <c r="U14" i="10"/>
  <c r="U13" i="10"/>
  <c r="U12" i="10"/>
  <c r="Y12" i="10" s="1"/>
  <c r="P12" i="8" s="1"/>
  <c r="U11" i="10"/>
  <c r="U10" i="10"/>
  <c r="U9" i="10"/>
  <c r="U8" i="10"/>
  <c r="Y8" i="10" s="1"/>
  <c r="P8" i="8" s="1"/>
  <c r="U7" i="10"/>
  <c r="U6" i="10"/>
  <c r="U5" i="10"/>
  <c r="U4" i="10"/>
  <c r="J43" i="10"/>
  <c r="N42" i="10"/>
  <c r="L42" i="10"/>
  <c r="J42" i="10"/>
  <c r="H42" i="10"/>
  <c r="F42" i="10"/>
  <c r="Y5" i="10"/>
  <c r="P5" i="8" s="1"/>
  <c r="Y6" i="10"/>
  <c r="P6" i="8" s="1"/>
  <c r="Y7" i="10"/>
  <c r="P7" i="8" s="1"/>
  <c r="Y9" i="10"/>
  <c r="P9" i="8" s="1"/>
  <c r="Y10" i="10"/>
  <c r="P10" i="8" s="1"/>
  <c r="Y11" i="10"/>
  <c r="P11" i="8" s="1"/>
  <c r="Y13" i="10"/>
  <c r="P13" i="8" s="1"/>
  <c r="Y14" i="10"/>
  <c r="P14" i="8" s="1"/>
  <c r="Y15" i="10"/>
  <c r="P15" i="8" s="1"/>
  <c r="Y17" i="10"/>
  <c r="P17" i="8" s="1"/>
  <c r="Y18" i="10"/>
  <c r="P18" i="8" s="1"/>
  <c r="Y19" i="10"/>
  <c r="P19" i="8" s="1"/>
  <c r="Y21" i="10"/>
  <c r="P21" i="8" s="1"/>
  <c r="Y22" i="10"/>
  <c r="P22" i="8" s="1"/>
  <c r="Y23" i="10"/>
  <c r="P23" i="8" s="1"/>
  <c r="Y25" i="10"/>
  <c r="P25" i="8" s="1"/>
  <c r="Y26" i="10"/>
  <c r="P26" i="8" s="1"/>
  <c r="Y27" i="10"/>
  <c r="P27" i="8" s="1"/>
  <c r="Y29" i="10"/>
  <c r="P29" i="8" s="1"/>
  <c r="Y30" i="10"/>
  <c r="P30" i="8" s="1"/>
  <c r="Y31" i="10"/>
  <c r="P31" i="8" s="1"/>
  <c r="Y33" i="10"/>
  <c r="P33" i="8" s="1"/>
  <c r="Y34" i="10"/>
  <c r="P34" i="8" s="1"/>
  <c r="Y35" i="10"/>
  <c r="P35" i="8" s="1"/>
  <c r="Y37" i="10"/>
  <c r="P37" i="8" s="1"/>
  <c r="S4" i="10"/>
  <c r="S5" i="10"/>
  <c r="S6" i="10"/>
  <c r="S7" i="10"/>
  <c r="S8" i="10"/>
  <c r="S9" i="10"/>
  <c r="S10" i="10"/>
  <c r="S11" i="10"/>
  <c r="S12" i="10"/>
  <c r="S13" i="10"/>
  <c r="S14" i="10"/>
  <c r="S15" i="10"/>
  <c r="S16" i="10"/>
  <c r="S17" i="10"/>
  <c r="S18" i="10"/>
  <c r="S19" i="10"/>
  <c r="S20" i="10"/>
  <c r="S21" i="10"/>
  <c r="S22" i="10"/>
  <c r="S23" i="10"/>
  <c r="S24" i="10"/>
  <c r="S25" i="10"/>
  <c r="S26" i="10"/>
  <c r="S27" i="10"/>
  <c r="S28" i="10"/>
  <c r="S29" i="10"/>
  <c r="S30" i="10"/>
  <c r="S31" i="10"/>
  <c r="S32" i="10"/>
  <c r="S33" i="10"/>
  <c r="S34" i="10"/>
  <c r="S35" i="10"/>
  <c r="S36" i="10"/>
  <c r="S37" i="10"/>
  <c r="S38" i="10"/>
  <c r="R38" i="10"/>
  <c r="Q38" i="10"/>
  <c r="P38" i="10"/>
  <c r="O38" i="10"/>
  <c r="N38" i="10"/>
  <c r="M38" i="10"/>
  <c r="L38" i="10"/>
  <c r="K38" i="10"/>
  <c r="J38" i="10"/>
  <c r="I38" i="10"/>
  <c r="H38" i="10"/>
  <c r="G38" i="10"/>
  <c r="F38" i="10"/>
  <c r="E38" i="10"/>
  <c r="D38" i="10"/>
  <c r="C38" i="10"/>
  <c r="V37" i="10"/>
  <c r="Z37" i="10"/>
  <c r="T37" i="10"/>
  <c r="X37" i="10"/>
  <c r="B37" i="10"/>
  <c r="V36" i="10"/>
  <c r="Z36" i="10" s="1"/>
  <c r="T36" i="10"/>
  <c r="X36" i="10" s="1"/>
  <c r="B36" i="10"/>
  <c r="V35" i="10"/>
  <c r="Z35" i="10"/>
  <c r="T35" i="10"/>
  <c r="X35" i="10"/>
  <c r="B35" i="10"/>
  <c r="V34" i="10"/>
  <c r="Z34" i="10" s="1"/>
  <c r="T34" i="10"/>
  <c r="X34" i="10" s="1"/>
  <c r="B34" i="10"/>
  <c r="V33" i="10"/>
  <c r="Z33" i="10"/>
  <c r="T33" i="10"/>
  <c r="X33" i="10"/>
  <c r="B33" i="10"/>
  <c r="V32" i="10"/>
  <c r="Z32" i="10" s="1"/>
  <c r="T32" i="10"/>
  <c r="X32" i="10" s="1"/>
  <c r="B32" i="10"/>
  <c r="V31" i="10"/>
  <c r="Z31" i="10"/>
  <c r="T31" i="10"/>
  <c r="X31" i="10"/>
  <c r="B31" i="10"/>
  <c r="V30" i="10"/>
  <c r="Z30" i="10" s="1"/>
  <c r="T30" i="10"/>
  <c r="X30" i="10" s="1"/>
  <c r="B30" i="10"/>
  <c r="V29" i="10"/>
  <c r="Z29" i="10"/>
  <c r="T29" i="10"/>
  <c r="X29" i="10"/>
  <c r="B29" i="10"/>
  <c r="V28" i="10"/>
  <c r="Z28" i="10" s="1"/>
  <c r="T28" i="10"/>
  <c r="X28" i="10" s="1"/>
  <c r="B28" i="10"/>
  <c r="V27" i="10"/>
  <c r="Z27" i="10"/>
  <c r="T27" i="10"/>
  <c r="X27" i="10"/>
  <c r="B27" i="10"/>
  <c r="V26" i="10"/>
  <c r="Z26" i="10" s="1"/>
  <c r="T26" i="10"/>
  <c r="X26" i="10" s="1"/>
  <c r="B26" i="10"/>
  <c r="V25" i="10"/>
  <c r="Z25" i="10"/>
  <c r="T25" i="10"/>
  <c r="X25" i="10"/>
  <c r="B25" i="10"/>
  <c r="V24" i="10"/>
  <c r="Z24" i="10" s="1"/>
  <c r="T24" i="10"/>
  <c r="X24" i="10" s="1"/>
  <c r="B24" i="10"/>
  <c r="V23" i="10"/>
  <c r="Z23" i="10"/>
  <c r="T23" i="10"/>
  <c r="X23" i="10"/>
  <c r="B23" i="10"/>
  <c r="V22" i="10"/>
  <c r="Z22" i="10" s="1"/>
  <c r="T22" i="10"/>
  <c r="X22" i="10" s="1"/>
  <c r="B22" i="10"/>
  <c r="V21" i="10"/>
  <c r="Z21" i="10"/>
  <c r="T21" i="10"/>
  <c r="X21" i="10"/>
  <c r="B21" i="10"/>
  <c r="V20" i="10"/>
  <c r="Z20" i="10" s="1"/>
  <c r="T20" i="10"/>
  <c r="X20" i="10" s="1"/>
  <c r="B20" i="10"/>
  <c r="V19" i="10"/>
  <c r="Z19" i="10"/>
  <c r="T19" i="10"/>
  <c r="X19" i="10"/>
  <c r="B19" i="10"/>
  <c r="V18" i="10"/>
  <c r="Z18" i="10" s="1"/>
  <c r="T18" i="10"/>
  <c r="X18" i="10" s="1"/>
  <c r="B18" i="10"/>
  <c r="V17" i="10"/>
  <c r="Z17" i="10"/>
  <c r="T17" i="10"/>
  <c r="X17" i="10"/>
  <c r="B17" i="10"/>
  <c r="V16" i="10"/>
  <c r="Z16" i="10" s="1"/>
  <c r="T16" i="10"/>
  <c r="X16" i="10" s="1"/>
  <c r="B16" i="10"/>
  <c r="V15" i="10"/>
  <c r="Z15" i="10"/>
  <c r="T15" i="10"/>
  <c r="X15" i="10"/>
  <c r="B15" i="10"/>
  <c r="V14" i="10"/>
  <c r="Z14" i="10" s="1"/>
  <c r="T14" i="10"/>
  <c r="X14" i="10" s="1"/>
  <c r="B14" i="10"/>
  <c r="V13" i="10"/>
  <c r="Z13" i="10"/>
  <c r="T13" i="10"/>
  <c r="X13" i="10"/>
  <c r="B13" i="10"/>
  <c r="V12" i="10"/>
  <c r="Z12" i="10" s="1"/>
  <c r="T12" i="10"/>
  <c r="X12" i="10" s="1"/>
  <c r="B12" i="10"/>
  <c r="V11" i="10"/>
  <c r="Z11" i="10"/>
  <c r="T11" i="10"/>
  <c r="X11" i="10"/>
  <c r="B11" i="10"/>
  <c r="V10" i="10"/>
  <c r="Z10" i="10" s="1"/>
  <c r="T10" i="10"/>
  <c r="X10" i="10" s="1"/>
  <c r="B10" i="10"/>
  <c r="V9" i="10"/>
  <c r="Z9" i="10"/>
  <c r="T9" i="10"/>
  <c r="X9" i="10"/>
  <c r="B9" i="10"/>
  <c r="V8" i="10"/>
  <c r="Z8" i="10" s="1"/>
  <c r="T8" i="10"/>
  <c r="X8" i="10" s="1"/>
  <c r="B8" i="10"/>
  <c r="V7" i="10"/>
  <c r="Z7" i="10"/>
  <c r="T7" i="10"/>
  <c r="X7" i="10"/>
  <c r="B7" i="10"/>
  <c r="V6" i="10"/>
  <c r="Z6" i="10" s="1"/>
  <c r="T6" i="10"/>
  <c r="X6" i="10" s="1"/>
  <c r="B6" i="10"/>
  <c r="V5" i="10"/>
  <c r="Z5" i="10"/>
  <c r="T5" i="10"/>
  <c r="X5" i="10"/>
  <c r="B5" i="10"/>
  <c r="V4" i="10"/>
  <c r="Z4" i="10" s="1"/>
  <c r="T4" i="10"/>
  <c r="X4" i="10" s="1"/>
  <c r="B4" i="10"/>
  <c r="V1" i="10"/>
  <c r="S1" i="10"/>
  <c r="O1" i="10"/>
  <c r="T56" i="11"/>
  <c r="S52" i="11"/>
  <c r="S53" i="11"/>
  <c r="S56" i="11" s="1"/>
  <c r="S54" i="11"/>
  <c r="S55" i="11"/>
  <c r="S51" i="11"/>
  <c r="S3" i="11"/>
  <c r="O42" i="11"/>
  <c r="I47" i="11" s="1"/>
  <c r="K47" i="11"/>
  <c r="G47" i="11"/>
  <c r="U37" i="11"/>
  <c r="Y37" i="11" s="1"/>
  <c r="S37" i="8" s="1"/>
  <c r="U36" i="11"/>
  <c r="U35" i="11"/>
  <c r="U34" i="11"/>
  <c r="U33" i="11"/>
  <c r="Y33" i="11" s="1"/>
  <c r="S33" i="8" s="1"/>
  <c r="U32" i="11"/>
  <c r="U31" i="11"/>
  <c r="U30" i="11"/>
  <c r="U29" i="11"/>
  <c r="Y29" i="11" s="1"/>
  <c r="S29" i="8" s="1"/>
  <c r="U28" i="11"/>
  <c r="U27" i="11"/>
  <c r="U26" i="11"/>
  <c r="U25" i="11"/>
  <c r="Y25" i="11" s="1"/>
  <c r="S25" i="8" s="1"/>
  <c r="U24" i="11"/>
  <c r="U23" i="11"/>
  <c r="U22" i="11"/>
  <c r="U21" i="11"/>
  <c r="Y21" i="11" s="1"/>
  <c r="S21" i="8" s="1"/>
  <c r="U20" i="11"/>
  <c r="U19" i="11"/>
  <c r="U18" i="11"/>
  <c r="U17" i="11"/>
  <c r="Y17" i="11" s="1"/>
  <c r="S17" i="8" s="1"/>
  <c r="U16" i="11"/>
  <c r="U15" i="11"/>
  <c r="U14" i="11"/>
  <c r="U13" i="11"/>
  <c r="Y13" i="11" s="1"/>
  <c r="S13" i="8" s="1"/>
  <c r="U12" i="11"/>
  <c r="U11" i="11"/>
  <c r="U10" i="11"/>
  <c r="U9" i="11"/>
  <c r="Y9" i="11" s="1"/>
  <c r="S9" i="8" s="1"/>
  <c r="U8" i="11"/>
  <c r="U7" i="11"/>
  <c r="U6" i="11"/>
  <c r="U5" i="11"/>
  <c r="H43" i="11" s="1"/>
  <c r="U4" i="11"/>
  <c r="N42" i="11"/>
  <c r="L42" i="11"/>
  <c r="J42" i="11"/>
  <c r="H42" i="11"/>
  <c r="F42" i="11"/>
  <c r="Y4" i="11"/>
  <c r="S4" i="8" s="1"/>
  <c r="Y6" i="11"/>
  <c r="S6" i="8" s="1"/>
  <c r="Y7" i="11"/>
  <c r="S7" i="8" s="1"/>
  <c r="Y8" i="11"/>
  <c r="S8" i="8" s="1"/>
  <c r="Y10" i="11"/>
  <c r="S10" i="8" s="1"/>
  <c r="Y11" i="11"/>
  <c r="S11" i="8" s="1"/>
  <c r="Y12" i="11"/>
  <c r="S12" i="8" s="1"/>
  <c r="Y14" i="11"/>
  <c r="S14" i="8" s="1"/>
  <c r="Y15" i="11"/>
  <c r="S15" i="8" s="1"/>
  <c r="Y16" i="11"/>
  <c r="S16" i="8" s="1"/>
  <c r="Y18" i="11"/>
  <c r="S18" i="8" s="1"/>
  <c r="Y19" i="11"/>
  <c r="S19" i="8" s="1"/>
  <c r="Y20" i="11"/>
  <c r="S20" i="8" s="1"/>
  <c r="Y22" i="11"/>
  <c r="S22" i="8" s="1"/>
  <c r="Y23" i="11"/>
  <c r="S23" i="8" s="1"/>
  <c r="Y24" i="11"/>
  <c r="S24" i="8" s="1"/>
  <c r="Y26" i="11"/>
  <c r="S26" i="8" s="1"/>
  <c r="Y27" i="11"/>
  <c r="S27" i="8" s="1"/>
  <c r="Y28" i="11"/>
  <c r="S28" i="8" s="1"/>
  <c r="Y30" i="11"/>
  <c r="S30" i="8" s="1"/>
  <c r="Y31" i="11"/>
  <c r="S31" i="8" s="1"/>
  <c r="Y32" i="11"/>
  <c r="S32" i="8" s="1"/>
  <c r="Y34" i="11"/>
  <c r="S34" i="8" s="1"/>
  <c r="Y35" i="11"/>
  <c r="S35" i="8" s="1"/>
  <c r="Y36" i="11"/>
  <c r="S36" i="8" s="1"/>
  <c r="S4" i="11"/>
  <c r="S5" i="11"/>
  <c r="S6" i="11"/>
  <c r="S7" i="11"/>
  <c r="S8" i="11"/>
  <c r="S9" i="11"/>
  <c r="S10" i="11"/>
  <c r="S11" i="11"/>
  <c r="S12" i="11"/>
  <c r="S13" i="11"/>
  <c r="S14" i="11"/>
  <c r="S15" i="11"/>
  <c r="S16" i="11"/>
  <c r="S17" i="11"/>
  <c r="S18" i="11"/>
  <c r="S19" i="11"/>
  <c r="S20" i="11"/>
  <c r="S21" i="11"/>
  <c r="S22" i="11"/>
  <c r="S23" i="11"/>
  <c r="S24" i="11"/>
  <c r="S25" i="11"/>
  <c r="S26" i="11"/>
  <c r="S27" i="11"/>
  <c r="S28" i="11"/>
  <c r="S29" i="11"/>
  <c r="S30" i="11"/>
  <c r="S31" i="11"/>
  <c r="S32" i="11"/>
  <c r="S33" i="11"/>
  <c r="S34" i="11"/>
  <c r="S35" i="11"/>
  <c r="S36" i="11"/>
  <c r="S37" i="11"/>
  <c r="R38" i="11"/>
  <c r="Q38" i="11"/>
  <c r="P38" i="11"/>
  <c r="O38" i="11"/>
  <c r="N38" i="11"/>
  <c r="M38" i="11"/>
  <c r="L38" i="11"/>
  <c r="K38" i="11"/>
  <c r="J38" i="11"/>
  <c r="I38" i="11"/>
  <c r="H38" i="11"/>
  <c r="G38" i="11"/>
  <c r="F38" i="11"/>
  <c r="E38" i="11"/>
  <c r="D38" i="11"/>
  <c r="C38" i="11"/>
  <c r="V37" i="11"/>
  <c r="Z37" i="11" s="1"/>
  <c r="T37" i="11"/>
  <c r="X37" i="11" s="1"/>
  <c r="B37" i="11"/>
  <c r="V36" i="11"/>
  <c r="Z36" i="11"/>
  <c r="T36" i="11"/>
  <c r="X36" i="11"/>
  <c r="R36" i="8" s="1"/>
  <c r="B36" i="11"/>
  <c r="V35" i="11"/>
  <c r="Z35" i="11" s="1"/>
  <c r="T35" i="11"/>
  <c r="X35" i="11" s="1"/>
  <c r="B35" i="11"/>
  <c r="V34" i="11"/>
  <c r="Z34" i="11"/>
  <c r="T34" i="11"/>
  <c r="X34" i="11"/>
  <c r="R34" i="8" s="1"/>
  <c r="B34" i="11"/>
  <c r="V33" i="11"/>
  <c r="Z33" i="11" s="1"/>
  <c r="T33" i="11"/>
  <c r="X33" i="11" s="1"/>
  <c r="B33" i="11"/>
  <c r="V32" i="11"/>
  <c r="Z32" i="11"/>
  <c r="T32" i="11"/>
  <c r="X32" i="11"/>
  <c r="R32" i="8" s="1"/>
  <c r="B32" i="11"/>
  <c r="V31" i="11"/>
  <c r="Z31" i="11" s="1"/>
  <c r="T31" i="11"/>
  <c r="X31" i="11" s="1"/>
  <c r="B31" i="11"/>
  <c r="V30" i="11"/>
  <c r="Z30" i="11"/>
  <c r="T30" i="11"/>
  <c r="X30" i="11"/>
  <c r="R30" i="8" s="1"/>
  <c r="B30" i="11"/>
  <c r="V29" i="11"/>
  <c r="Z29" i="11" s="1"/>
  <c r="T29" i="11"/>
  <c r="X29" i="11" s="1"/>
  <c r="B29" i="11"/>
  <c r="V28" i="11"/>
  <c r="Z28" i="11"/>
  <c r="T28" i="11"/>
  <c r="X28" i="11"/>
  <c r="R28" i="8" s="1"/>
  <c r="B28" i="11"/>
  <c r="V27" i="11"/>
  <c r="Z27" i="11" s="1"/>
  <c r="T27" i="11"/>
  <c r="X27" i="11" s="1"/>
  <c r="B27" i="11"/>
  <c r="V26" i="11"/>
  <c r="Z26" i="11"/>
  <c r="T26" i="11"/>
  <c r="X26" i="11"/>
  <c r="R26" i="8" s="1"/>
  <c r="B26" i="11"/>
  <c r="V25" i="11"/>
  <c r="Z25" i="11" s="1"/>
  <c r="T25" i="11"/>
  <c r="X25" i="11" s="1"/>
  <c r="B25" i="11"/>
  <c r="V24" i="11"/>
  <c r="Z24" i="11"/>
  <c r="T24" i="11"/>
  <c r="X24" i="11"/>
  <c r="R24" i="8" s="1"/>
  <c r="B24" i="11"/>
  <c r="V23" i="11"/>
  <c r="Z23" i="11" s="1"/>
  <c r="T23" i="11"/>
  <c r="X23" i="11" s="1"/>
  <c r="B23" i="11"/>
  <c r="V22" i="11"/>
  <c r="Z22" i="11"/>
  <c r="T22" i="11"/>
  <c r="X22" i="11"/>
  <c r="R22" i="8" s="1"/>
  <c r="B22" i="11"/>
  <c r="V21" i="11"/>
  <c r="Z21" i="11"/>
  <c r="T21" i="11"/>
  <c r="X21" i="11" s="1"/>
  <c r="R21" i="8" s="1"/>
  <c r="B21" i="11"/>
  <c r="V20" i="11"/>
  <c r="Z20" i="11"/>
  <c r="T20" i="11"/>
  <c r="X20" i="11"/>
  <c r="B20" i="11"/>
  <c r="V19" i="11"/>
  <c r="Z19" i="11" s="1"/>
  <c r="T19" i="11"/>
  <c r="X19" i="11" s="1"/>
  <c r="R19" i="8" s="1"/>
  <c r="B19" i="11"/>
  <c r="V18" i="11"/>
  <c r="Z18" i="11"/>
  <c r="T18" i="11"/>
  <c r="X18" i="11" s="1"/>
  <c r="R18" i="8" s="1"/>
  <c r="B18" i="11"/>
  <c r="V17" i="11"/>
  <c r="Z17" i="11" s="1"/>
  <c r="T17" i="11"/>
  <c r="X17" i="11"/>
  <c r="B17" i="11"/>
  <c r="V16" i="11"/>
  <c r="Z16" i="11" s="1"/>
  <c r="T16" i="11"/>
  <c r="X16" i="11"/>
  <c r="R16" i="8" s="1"/>
  <c r="B16" i="11"/>
  <c r="V15" i="11"/>
  <c r="Z15" i="11"/>
  <c r="T15" i="11"/>
  <c r="X15" i="11" s="1"/>
  <c r="R15" i="8" s="1"/>
  <c r="B15" i="11"/>
  <c r="V14" i="11"/>
  <c r="Z14" i="11"/>
  <c r="T14" i="11"/>
  <c r="X14" i="11" s="1"/>
  <c r="R14" i="8" s="1"/>
  <c r="B14" i="11"/>
  <c r="V13" i="11"/>
  <c r="Z13" i="11" s="1"/>
  <c r="T13" i="11"/>
  <c r="X13" i="11"/>
  <c r="B13" i="11"/>
  <c r="V12" i="11"/>
  <c r="Z12" i="11" s="1"/>
  <c r="T12" i="11"/>
  <c r="X12" i="11"/>
  <c r="R12" i="8" s="1"/>
  <c r="B12" i="11"/>
  <c r="V11" i="11"/>
  <c r="Z11" i="11"/>
  <c r="T11" i="11"/>
  <c r="X11" i="11" s="1"/>
  <c r="R11" i="8" s="1"/>
  <c r="B11" i="11"/>
  <c r="V10" i="11"/>
  <c r="Z10" i="11"/>
  <c r="T10" i="11"/>
  <c r="X10" i="11" s="1"/>
  <c r="R10" i="8" s="1"/>
  <c r="B10" i="11"/>
  <c r="V9" i="11"/>
  <c r="Z9" i="11" s="1"/>
  <c r="T9" i="11"/>
  <c r="X9" i="11"/>
  <c r="B9" i="11"/>
  <c r="V8" i="11"/>
  <c r="Z8" i="11" s="1"/>
  <c r="T8" i="11"/>
  <c r="X8" i="11"/>
  <c r="R8" i="8" s="1"/>
  <c r="B8" i="11"/>
  <c r="V7" i="11"/>
  <c r="Z7" i="11"/>
  <c r="T7" i="11"/>
  <c r="X7" i="11" s="1"/>
  <c r="R7" i="8" s="1"/>
  <c r="B7" i="11"/>
  <c r="V6" i="11"/>
  <c r="Z6" i="11"/>
  <c r="T6" i="11"/>
  <c r="X6" i="11" s="1"/>
  <c r="R6" i="8" s="1"/>
  <c r="B6" i="11"/>
  <c r="V5" i="11"/>
  <c r="Z5" i="11" s="1"/>
  <c r="T5" i="11"/>
  <c r="X5" i="11"/>
  <c r="B5" i="11"/>
  <c r="V4" i="11"/>
  <c r="Z4" i="11" s="1"/>
  <c r="T4" i="11"/>
  <c r="X4" i="11"/>
  <c r="R4" i="8" s="1"/>
  <c r="B4" i="11"/>
  <c r="V1" i="11"/>
  <c r="S1" i="11"/>
  <c r="O1" i="11"/>
  <c r="T56" i="12"/>
  <c r="S52" i="12"/>
  <c r="S53" i="12"/>
  <c r="S54" i="12"/>
  <c r="S55" i="12"/>
  <c r="S51" i="12"/>
  <c r="S3" i="12"/>
  <c r="O42" i="12" s="1"/>
  <c r="I47" i="12"/>
  <c r="U37" i="12"/>
  <c r="U36" i="12"/>
  <c r="Y36" i="12" s="1"/>
  <c r="AO36" i="8" s="1"/>
  <c r="U35" i="12"/>
  <c r="U34" i="12"/>
  <c r="U33" i="12"/>
  <c r="U32" i="12"/>
  <c r="Y32" i="12" s="1"/>
  <c r="AO32" i="8" s="1"/>
  <c r="U31" i="12"/>
  <c r="U30" i="12"/>
  <c r="U29" i="12"/>
  <c r="U28" i="12"/>
  <c r="Y28" i="12" s="1"/>
  <c r="AO28" i="8" s="1"/>
  <c r="U27" i="12"/>
  <c r="U26" i="12"/>
  <c r="U25" i="12"/>
  <c r="U24" i="12"/>
  <c r="Y24" i="12" s="1"/>
  <c r="AO24" i="8" s="1"/>
  <c r="U23" i="12"/>
  <c r="U22" i="12"/>
  <c r="U21" i="12"/>
  <c r="U20" i="12"/>
  <c r="Y20" i="12" s="1"/>
  <c r="AO20" i="8" s="1"/>
  <c r="U19" i="12"/>
  <c r="U18" i="12"/>
  <c r="U17" i="12"/>
  <c r="U16" i="12"/>
  <c r="Y16" i="12" s="1"/>
  <c r="AO16" i="8" s="1"/>
  <c r="U15" i="12"/>
  <c r="U14" i="12"/>
  <c r="U13" i="12"/>
  <c r="U12" i="12"/>
  <c r="Y12" i="12" s="1"/>
  <c r="AO12" i="8" s="1"/>
  <c r="U11" i="12"/>
  <c r="U10" i="12"/>
  <c r="U9" i="12"/>
  <c r="U8" i="12"/>
  <c r="Y8" i="12" s="1"/>
  <c r="AO8" i="8" s="1"/>
  <c r="U7" i="12"/>
  <c r="U6" i="12"/>
  <c r="U5" i="12"/>
  <c r="U4" i="12"/>
  <c r="J43" i="12" s="1"/>
  <c r="N42" i="12"/>
  <c r="L42" i="12"/>
  <c r="J42" i="12"/>
  <c r="H42" i="12"/>
  <c r="F42" i="12"/>
  <c r="Y5" i="12"/>
  <c r="AO5" i="8" s="1"/>
  <c r="Y6" i="12"/>
  <c r="AO6" i="8" s="1"/>
  <c r="Y7" i="12"/>
  <c r="AO7" i="8" s="1"/>
  <c r="Y9" i="12"/>
  <c r="AO9" i="8" s="1"/>
  <c r="Y10" i="12"/>
  <c r="AO10" i="8" s="1"/>
  <c r="Y11" i="12"/>
  <c r="AO11" i="8" s="1"/>
  <c r="Y13" i="12"/>
  <c r="AO13" i="8" s="1"/>
  <c r="Y14" i="12"/>
  <c r="AO14" i="8" s="1"/>
  <c r="Y15" i="12"/>
  <c r="AO15" i="8" s="1"/>
  <c r="Y17" i="12"/>
  <c r="AO17" i="8" s="1"/>
  <c r="Y18" i="12"/>
  <c r="AO18" i="8" s="1"/>
  <c r="BL18" i="8" s="1"/>
  <c r="Y19" i="12"/>
  <c r="AO19" i="8" s="1"/>
  <c r="Y21" i="12"/>
  <c r="AO21" i="8" s="1"/>
  <c r="Y22" i="12"/>
  <c r="AO22" i="8" s="1"/>
  <c r="Y23" i="12"/>
  <c r="AO23" i="8" s="1"/>
  <c r="Y25" i="12"/>
  <c r="AO25" i="8" s="1"/>
  <c r="Y26" i="12"/>
  <c r="AO26" i="8" s="1"/>
  <c r="Y27" i="12"/>
  <c r="AO27" i="8" s="1"/>
  <c r="Y29" i="12"/>
  <c r="AO29" i="8" s="1"/>
  <c r="Y30" i="12"/>
  <c r="AO30" i="8" s="1"/>
  <c r="Y31" i="12"/>
  <c r="AO31" i="8" s="1"/>
  <c r="Y33" i="12"/>
  <c r="AO33" i="8" s="1"/>
  <c r="Y34" i="12"/>
  <c r="AO34" i="8" s="1"/>
  <c r="BL34" i="8" s="1"/>
  <c r="Y35" i="12"/>
  <c r="AO35" i="8" s="1"/>
  <c r="Y37" i="12"/>
  <c r="AO37" i="8" s="1"/>
  <c r="S4" i="12"/>
  <c r="S5" i="12"/>
  <c r="S6" i="12"/>
  <c r="S7" i="12"/>
  <c r="S8" i="12"/>
  <c r="S9" i="12"/>
  <c r="S10" i="12"/>
  <c r="S11" i="12"/>
  <c r="S12" i="12"/>
  <c r="S13" i="12"/>
  <c r="S14" i="12"/>
  <c r="S15" i="12"/>
  <c r="S16" i="12"/>
  <c r="S17" i="12"/>
  <c r="S18" i="12"/>
  <c r="S19" i="12"/>
  <c r="S20" i="12"/>
  <c r="S21" i="12"/>
  <c r="S22" i="12"/>
  <c r="S23" i="12"/>
  <c r="S24" i="12"/>
  <c r="S25" i="12"/>
  <c r="S26" i="12"/>
  <c r="S27" i="12"/>
  <c r="S28" i="12"/>
  <c r="S29" i="12"/>
  <c r="S30" i="12"/>
  <c r="S31" i="12"/>
  <c r="S32" i="12"/>
  <c r="S33" i="12"/>
  <c r="S34" i="12"/>
  <c r="S35" i="12"/>
  <c r="S36" i="12"/>
  <c r="S37" i="12"/>
  <c r="S38" i="12"/>
  <c r="R38" i="12"/>
  <c r="Q38" i="12"/>
  <c r="P38" i="12"/>
  <c r="O38" i="12"/>
  <c r="N38" i="12"/>
  <c r="M38" i="12"/>
  <c r="L38" i="12"/>
  <c r="K38" i="12"/>
  <c r="J38" i="12"/>
  <c r="I38" i="12"/>
  <c r="H38" i="12"/>
  <c r="G38" i="12"/>
  <c r="F38" i="12"/>
  <c r="E38" i="12"/>
  <c r="D38" i="12"/>
  <c r="C38" i="12"/>
  <c r="V37" i="12"/>
  <c r="Z37" i="12" s="1"/>
  <c r="T37" i="12"/>
  <c r="X37" i="12"/>
  <c r="B37" i="12"/>
  <c r="V36" i="12"/>
  <c r="Z36" i="12"/>
  <c r="T36" i="12"/>
  <c r="X36" i="12" s="1"/>
  <c r="B36" i="12"/>
  <c r="V35" i="12"/>
  <c r="Z35" i="12"/>
  <c r="AP35" i="8" s="1"/>
  <c r="T35" i="12"/>
  <c r="X35" i="12" s="1"/>
  <c r="B35" i="12"/>
  <c r="V34" i="12"/>
  <c r="Z34" i="12" s="1"/>
  <c r="T34" i="12"/>
  <c r="X34" i="12"/>
  <c r="B34" i="12"/>
  <c r="V33" i="12"/>
  <c r="Z33" i="12" s="1"/>
  <c r="T33" i="12"/>
  <c r="X33" i="12"/>
  <c r="B33" i="12"/>
  <c r="V32" i="12"/>
  <c r="Z32" i="12"/>
  <c r="T32" i="12"/>
  <c r="X32" i="12" s="1"/>
  <c r="B32" i="12"/>
  <c r="V31" i="12"/>
  <c r="Z31" i="12"/>
  <c r="AP31" i="8" s="1"/>
  <c r="T31" i="12"/>
  <c r="X31" i="12" s="1"/>
  <c r="B31" i="12"/>
  <c r="V30" i="12"/>
  <c r="Z30" i="12" s="1"/>
  <c r="T30" i="12"/>
  <c r="X30" i="12"/>
  <c r="B30" i="12"/>
  <c r="V29" i="12"/>
  <c r="Z29" i="12" s="1"/>
  <c r="T29" i="12"/>
  <c r="X29" i="12"/>
  <c r="B29" i="12"/>
  <c r="V28" i="12"/>
  <c r="Z28" i="12"/>
  <c r="T28" i="12"/>
  <c r="X28" i="12" s="1"/>
  <c r="B28" i="12"/>
  <c r="V27" i="12"/>
  <c r="Z27" i="12"/>
  <c r="AP27" i="8" s="1"/>
  <c r="T27" i="12"/>
  <c r="X27" i="12" s="1"/>
  <c r="B27" i="12"/>
  <c r="V26" i="12"/>
  <c r="Z26" i="12" s="1"/>
  <c r="T26" i="12"/>
  <c r="X26" i="12"/>
  <c r="B26" i="12"/>
  <c r="V25" i="12"/>
  <c r="Z25" i="12" s="1"/>
  <c r="T25" i="12"/>
  <c r="X25" i="12"/>
  <c r="B25" i="12"/>
  <c r="V24" i="12"/>
  <c r="Z24" i="12"/>
  <c r="T24" i="12"/>
  <c r="X24" i="12" s="1"/>
  <c r="B24" i="12"/>
  <c r="V23" i="12"/>
  <c r="Z23" i="12"/>
  <c r="AP23" i="8" s="1"/>
  <c r="T23" i="12"/>
  <c r="X23" i="12" s="1"/>
  <c r="B23" i="12"/>
  <c r="V22" i="12"/>
  <c r="Z22" i="12" s="1"/>
  <c r="T22" i="12"/>
  <c r="X22" i="12"/>
  <c r="B22" i="12"/>
  <c r="V21" i="12"/>
  <c r="Z21" i="12" s="1"/>
  <c r="T21" i="12"/>
  <c r="X21" i="12"/>
  <c r="B21" i="12"/>
  <c r="V20" i="12"/>
  <c r="Z20" i="12"/>
  <c r="T20" i="12"/>
  <c r="X20" i="12" s="1"/>
  <c r="B20" i="12"/>
  <c r="V19" i="12"/>
  <c r="Z19" i="12"/>
  <c r="AP19" i="8" s="1"/>
  <c r="T19" i="12"/>
  <c r="X19" i="12" s="1"/>
  <c r="B19" i="12"/>
  <c r="V18" i="12"/>
  <c r="Z18" i="12" s="1"/>
  <c r="T18" i="12"/>
  <c r="X18" i="12"/>
  <c r="B18" i="12"/>
  <c r="V17" i="12"/>
  <c r="Z17" i="12" s="1"/>
  <c r="T17" i="12"/>
  <c r="X17" i="12"/>
  <c r="B17" i="12"/>
  <c r="V16" i="12"/>
  <c r="Z16" i="12"/>
  <c r="T16" i="12"/>
  <c r="X16" i="12" s="1"/>
  <c r="B16" i="12"/>
  <c r="V15" i="12"/>
  <c r="Z15" i="12"/>
  <c r="AP15" i="8" s="1"/>
  <c r="T15" i="12"/>
  <c r="X15" i="12" s="1"/>
  <c r="B15" i="12"/>
  <c r="V14" i="12"/>
  <c r="Z14" i="12" s="1"/>
  <c r="T14" i="12"/>
  <c r="X14" i="12"/>
  <c r="B14" i="12"/>
  <c r="V13" i="12"/>
  <c r="Z13" i="12" s="1"/>
  <c r="T13" i="12"/>
  <c r="X13" i="12"/>
  <c r="B13" i="12"/>
  <c r="V12" i="12"/>
  <c r="Z12" i="12"/>
  <c r="T12" i="12"/>
  <c r="X12" i="12" s="1"/>
  <c r="B12" i="12"/>
  <c r="V11" i="12"/>
  <c r="Z11" i="12"/>
  <c r="AP11" i="8" s="1"/>
  <c r="T11" i="12"/>
  <c r="X11" i="12" s="1"/>
  <c r="B11" i="12"/>
  <c r="V10" i="12"/>
  <c r="Z10" i="12" s="1"/>
  <c r="T10" i="12"/>
  <c r="X10" i="12"/>
  <c r="B10" i="12"/>
  <c r="V9" i="12"/>
  <c r="Z9" i="12" s="1"/>
  <c r="T9" i="12"/>
  <c r="X9" i="12"/>
  <c r="B9" i="12"/>
  <c r="V8" i="12"/>
  <c r="Z8" i="12"/>
  <c r="T8" i="12"/>
  <c r="X8" i="12" s="1"/>
  <c r="B8" i="12"/>
  <c r="V7" i="12"/>
  <c r="Z7" i="12"/>
  <c r="T7" i="12"/>
  <c r="X7" i="12" s="1"/>
  <c r="B7" i="12"/>
  <c r="V6" i="12"/>
  <c r="Z6" i="12" s="1"/>
  <c r="T6" i="12"/>
  <c r="X6" i="12"/>
  <c r="B6" i="12"/>
  <c r="V5" i="12"/>
  <c r="Z5" i="12" s="1"/>
  <c r="T5" i="12"/>
  <c r="X5" i="12"/>
  <c r="B5" i="12"/>
  <c r="V4" i="12"/>
  <c r="Z4" i="12"/>
  <c r="T4" i="12"/>
  <c r="X4" i="12" s="1"/>
  <c r="B4" i="12"/>
  <c r="V1" i="12"/>
  <c r="S1" i="12"/>
  <c r="O1" i="12"/>
  <c r="T56" i="14"/>
  <c r="S52" i="14"/>
  <c r="S53" i="14"/>
  <c r="S56" i="14" s="1"/>
  <c r="S54" i="14"/>
  <c r="S55" i="14"/>
  <c r="S51" i="14"/>
  <c r="S3" i="14"/>
  <c r="O42" i="14" s="1"/>
  <c r="U37" i="14"/>
  <c r="U36" i="14"/>
  <c r="U35" i="14"/>
  <c r="U34" i="14"/>
  <c r="U33" i="14"/>
  <c r="U32" i="14"/>
  <c r="U31" i="14"/>
  <c r="U30" i="14"/>
  <c r="U29" i="14"/>
  <c r="U28" i="14"/>
  <c r="U27" i="14"/>
  <c r="U26" i="14"/>
  <c r="U25" i="14"/>
  <c r="U24" i="14"/>
  <c r="U23" i="14"/>
  <c r="U22" i="14"/>
  <c r="U21" i="14"/>
  <c r="U20" i="14"/>
  <c r="U19" i="14"/>
  <c r="U18" i="14"/>
  <c r="U17" i="14"/>
  <c r="U16" i="14"/>
  <c r="U15" i="14"/>
  <c r="U14" i="14"/>
  <c r="U13" i="14"/>
  <c r="U12" i="14"/>
  <c r="U11" i="14"/>
  <c r="U10" i="14"/>
  <c r="U9" i="14"/>
  <c r="U8" i="14"/>
  <c r="U7" i="14"/>
  <c r="U6" i="14"/>
  <c r="U5" i="14"/>
  <c r="U4" i="14"/>
  <c r="H43" i="14"/>
  <c r="N42" i="14"/>
  <c r="L42" i="14"/>
  <c r="J42" i="14"/>
  <c r="H42" i="14"/>
  <c r="F42" i="14"/>
  <c r="Y4" i="14"/>
  <c r="AR4" i="8" s="1"/>
  <c r="Y5" i="14"/>
  <c r="Y6" i="14"/>
  <c r="AR6" i="8" s="1"/>
  <c r="Y7" i="14"/>
  <c r="AR7" i="8" s="1"/>
  <c r="Y8" i="14"/>
  <c r="AR8" i="8" s="1"/>
  <c r="Y9" i="14"/>
  <c r="AR9" i="8" s="1"/>
  <c r="Y10" i="14"/>
  <c r="AR10" i="8" s="1"/>
  <c r="Y11" i="14"/>
  <c r="AR11" i="8" s="1"/>
  <c r="Y12" i="14"/>
  <c r="AR12" i="8" s="1"/>
  <c r="Y13" i="14"/>
  <c r="AR13" i="8" s="1"/>
  <c r="BL13" i="8" s="1"/>
  <c r="Y14" i="14"/>
  <c r="AR14" i="8" s="1"/>
  <c r="Y15" i="14"/>
  <c r="AR15" i="8" s="1"/>
  <c r="Y16" i="14"/>
  <c r="AR16" i="8" s="1"/>
  <c r="Y17" i="14"/>
  <c r="AR17" i="8" s="1"/>
  <c r="BL17" i="8" s="1"/>
  <c r="Y18" i="14"/>
  <c r="AR18" i="8" s="1"/>
  <c r="Y19" i="14"/>
  <c r="AR19" i="8" s="1"/>
  <c r="Y20" i="14"/>
  <c r="AR20" i="8" s="1"/>
  <c r="Y21" i="14"/>
  <c r="AR21" i="8" s="1"/>
  <c r="Y22" i="14"/>
  <c r="AR22" i="8" s="1"/>
  <c r="Y23" i="14"/>
  <c r="AR23" i="8" s="1"/>
  <c r="Y24" i="14"/>
  <c r="AR24" i="8" s="1"/>
  <c r="Y25" i="14"/>
  <c r="AR25" i="8" s="1"/>
  <c r="Y26" i="14"/>
  <c r="AR26" i="8" s="1"/>
  <c r="Y27" i="14"/>
  <c r="AR27" i="8" s="1"/>
  <c r="Y28" i="14"/>
  <c r="AR28" i="8" s="1"/>
  <c r="Y29" i="14"/>
  <c r="AR29" i="8" s="1"/>
  <c r="BL29" i="8" s="1"/>
  <c r="Y30" i="14"/>
  <c r="AR30" i="8" s="1"/>
  <c r="Y31" i="14"/>
  <c r="AR31" i="8" s="1"/>
  <c r="Y32" i="14"/>
  <c r="AR32" i="8" s="1"/>
  <c r="Y33" i="14"/>
  <c r="AR33" i="8" s="1"/>
  <c r="BL33" i="8" s="1"/>
  <c r="Y34" i="14"/>
  <c r="AR34" i="8" s="1"/>
  <c r="Y35" i="14"/>
  <c r="AR35" i="8" s="1"/>
  <c r="Y36" i="14"/>
  <c r="AR36" i="8" s="1"/>
  <c r="Y37" i="14"/>
  <c r="AR37" i="8" s="1"/>
  <c r="BL37" i="8" s="1"/>
  <c r="S4" i="14"/>
  <c r="S5" i="14"/>
  <c r="S6" i="14"/>
  <c r="S7" i="14"/>
  <c r="S8" i="14"/>
  <c r="S9" i="14"/>
  <c r="S10" i="14"/>
  <c r="S11" i="14"/>
  <c r="S12" i="14"/>
  <c r="S13" i="14"/>
  <c r="S14" i="14"/>
  <c r="S15" i="14"/>
  <c r="S16" i="14"/>
  <c r="S17" i="14"/>
  <c r="S18" i="14"/>
  <c r="S19" i="14"/>
  <c r="S20" i="14"/>
  <c r="S21" i="14"/>
  <c r="S22" i="14"/>
  <c r="S23" i="14"/>
  <c r="S24" i="14"/>
  <c r="S25" i="14"/>
  <c r="S26" i="14"/>
  <c r="S27" i="14"/>
  <c r="S28" i="14"/>
  <c r="S29" i="14"/>
  <c r="S30" i="14"/>
  <c r="S31" i="14"/>
  <c r="S32" i="14"/>
  <c r="S33" i="14"/>
  <c r="S34" i="14"/>
  <c r="S35" i="14"/>
  <c r="S36" i="14"/>
  <c r="S37" i="14"/>
  <c r="R38" i="14"/>
  <c r="Q38" i="14"/>
  <c r="P38" i="14"/>
  <c r="O38" i="14"/>
  <c r="N38" i="14"/>
  <c r="M38" i="14"/>
  <c r="L38" i="14"/>
  <c r="K38" i="14"/>
  <c r="J38" i="14"/>
  <c r="I38" i="14"/>
  <c r="H38" i="14"/>
  <c r="G38" i="14"/>
  <c r="F38" i="14"/>
  <c r="E38" i="14"/>
  <c r="D38" i="14"/>
  <c r="C38" i="14"/>
  <c r="V37" i="14"/>
  <c r="Z37" i="14"/>
  <c r="T37" i="14"/>
  <c r="X37" i="14" s="1"/>
  <c r="B37" i="14"/>
  <c r="V36" i="14"/>
  <c r="Z36" i="14"/>
  <c r="AS36" i="8" s="1"/>
  <c r="T36" i="14"/>
  <c r="X36" i="14" s="1"/>
  <c r="B36" i="14"/>
  <c r="V35" i="14"/>
  <c r="Z35" i="14" s="1"/>
  <c r="T35" i="14"/>
  <c r="X35" i="14"/>
  <c r="B35" i="14"/>
  <c r="V34" i="14"/>
  <c r="Z34" i="14" s="1"/>
  <c r="T34" i="14"/>
  <c r="X34" i="14"/>
  <c r="B34" i="14"/>
  <c r="V33" i="14"/>
  <c r="Z33" i="14"/>
  <c r="T33" i="14"/>
  <c r="X33" i="14" s="1"/>
  <c r="B33" i="14"/>
  <c r="V32" i="14"/>
  <c r="Z32" i="14"/>
  <c r="AS32" i="8" s="1"/>
  <c r="T32" i="14"/>
  <c r="X32" i="14" s="1"/>
  <c r="B32" i="14"/>
  <c r="V31" i="14"/>
  <c r="Z31" i="14" s="1"/>
  <c r="T31" i="14"/>
  <c r="X31" i="14"/>
  <c r="B31" i="14"/>
  <c r="V30" i="14"/>
  <c r="Z30" i="14" s="1"/>
  <c r="T30" i="14"/>
  <c r="X30" i="14"/>
  <c r="B30" i="14"/>
  <c r="V29" i="14"/>
  <c r="Z29" i="14"/>
  <c r="T29" i="14"/>
  <c r="X29" i="14" s="1"/>
  <c r="B29" i="14"/>
  <c r="V28" i="14"/>
  <c r="Z28" i="14"/>
  <c r="T28" i="14"/>
  <c r="X28" i="14" s="1"/>
  <c r="B28" i="14"/>
  <c r="V27" i="14"/>
  <c r="Z27" i="14" s="1"/>
  <c r="T27" i="14"/>
  <c r="X27" i="14"/>
  <c r="B27" i="14"/>
  <c r="V26" i="14"/>
  <c r="Z26" i="14" s="1"/>
  <c r="T26" i="14"/>
  <c r="X26" i="14"/>
  <c r="B26" i="14"/>
  <c r="V25" i="14"/>
  <c r="Z25" i="14"/>
  <c r="T25" i="14"/>
  <c r="X25" i="14" s="1"/>
  <c r="B25" i="14"/>
  <c r="V24" i="14"/>
  <c r="Z24" i="14"/>
  <c r="T24" i="14"/>
  <c r="X24" i="14" s="1"/>
  <c r="B24" i="14"/>
  <c r="V23" i="14"/>
  <c r="Z23" i="14" s="1"/>
  <c r="T23" i="14"/>
  <c r="X23" i="14"/>
  <c r="B23" i="14"/>
  <c r="V22" i="14"/>
  <c r="Z22" i="14" s="1"/>
  <c r="T22" i="14"/>
  <c r="X22" i="14"/>
  <c r="B22" i="14"/>
  <c r="V21" i="14"/>
  <c r="Z21" i="14"/>
  <c r="T21" i="14"/>
  <c r="X21" i="14" s="1"/>
  <c r="B21" i="14"/>
  <c r="V20" i="14"/>
  <c r="Z20" i="14"/>
  <c r="T20" i="14"/>
  <c r="X20" i="14" s="1"/>
  <c r="B20" i="14"/>
  <c r="V19" i="14"/>
  <c r="Z19" i="14" s="1"/>
  <c r="T19" i="14"/>
  <c r="X19" i="14"/>
  <c r="B19" i="14"/>
  <c r="V18" i="14"/>
  <c r="Z18" i="14" s="1"/>
  <c r="T18" i="14"/>
  <c r="X18" i="14"/>
  <c r="B18" i="14"/>
  <c r="V17" i="14"/>
  <c r="Z17" i="14"/>
  <c r="T17" i="14"/>
  <c r="X17" i="14" s="1"/>
  <c r="B17" i="14"/>
  <c r="V16" i="14"/>
  <c r="Z16" i="14"/>
  <c r="AS16" i="8" s="1"/>
  <c r="T16" i="14"/>
  <c r="X16" i="14" s="1"/>
  <c r="B16" i="14"/>
  <c r="V15" i="14"/>
  <c r="Z15" i="14" s="1"/>
  <c r="T15" i="14"/>
  <c r="X15" i="14"/>
  <c r="B15" i="14"/>
  <c r="V14" i="14"/>
  <c r="Z14" i="14" s="1"/>
  <c r="T14" i="14"/>
  <c r="X14" i="14"/>
  <c r="B14" i="14"/>
  <c r="V13" i="14"/>
  <c r="Z13" i="14"/>
  <c r="T13" i="14"/>
  <c r="X13" i="14" s="1"/>
  <c r="B13" i="14"/>
  <c r="V12" i="14"/>
  <c r="Z12" i="14"/>
  <c r="T12" i="14"/>
  <c r="X12" i="14" s="1"/>
  <c r="B12" i="14"/>
  <c r="V11" i="14"/>
  <c r="Z11" i="14" s="1"/>
  <c r="T11" i="14"/>
  <c r="X11" i="14"/>
  <c r="B11" i="14"/>
  <c r="V10" i="14"/>
  <c r="Z10" i="14" s="1"/>
  <c r="T10" i="14"/>
  <c r="X10" i="14"/>
  <c r="B10" i="14"/>
  <c r="V9" i="14"/>
  <c r="Z9" i="14"/>
  <c r="T9" i="14"/>
  <c r="X9" i="14" s="1"/>
  <c r="B9" i="14"/>
  <c r="V8" i="14"/>
  <c r="Z8" i="14"/>
  <c r="AS8" i="8" s="1"/>
  <c r="T8" i="14"/>
  <c r="X8" i="14" s="1"/>
  <c r="B8" i="14"/>
  <c r="V7" i="14"/>
  <c r="Z7" i="14" s="1"/>
  <c r="T7" i="14"/>
  <c r="X7" i="14"/>
  <c r="B7" i="14"/>
  <c r="V6" i="14"/>
  <c r="Z6" i="14" s="1"/>
  <c r="T6" i="14"/>
  <c r="X6" i="14"/>
  <c r="B6" i="14"/>
  <c r="V5" i="14"/>
  <c r="Z5" i="14"/>
  <c r="T5" i="14"/>
  <c r="X5" i="14" s="1"/>
  <c r="B5" i="14"/>
  <c r="V4" i="14"/>
  <c r="Z4" i="14"/>
  <c r="T4" i="14"/>
  <c r="X4" i="14" s="1"/>
  <c r="B4" i="14"/>
  <c r="W1" i="14"/>
  <c r="S1" i="14"/>
  <c r="O1" i="14"/>
  <c r="T56" i="15"/>
  <c r="S52" i="15"/>
  <c r="S53" i="15"/>
  <c r="S54" i="15"/>
  <c r="S55" i="15"/>
  <c r="S56" i="15" s="1"/>
  <c r="S51" i="15"/>
  <c r="S3" i="15"/>
  <c r="O42" i="15"/>
  <c r="M47" i="15" s="1"/>
  <c r="G47" i="15"/>
  <c r="U37" i="15"/>
  <c r="U36" i="15"/>
  <c r="U35" i="15"/>
  <c r="Y35" i="15" s="1"/>
  <c r="AU35" i="8" s="1"/>
  <c r="U34" i="15"/>
  <c r="Y34" i="15" s="1"/>
  <c r="AU34" i="8" s="1"/>
  <c r="U33" i="15"/>
  <c r="U32" i="15"/>
  <c r="U31" i="15"/>
  <c r="Y31" i="15" s="1"/>
  <c r="AU31" i="8" s="1"/>
  <c r="U30" i="15"/>
  <c r="Y30" i="15" s="1"/>
  <c r="AU30" i="8" s="1"/>
  <c r="U29" i="15"/>
  <c r="U28" i="15"/>
  <c r="U27" i="15"/>
  <c r="U26" i="15"/>
  <c r="Y26" i="15" s="1"/>
  <c r="AU26" i="8" s="1"/>
  <c r="U25" i="15"/>
  <c r="U24" i="15"/>
  <c r="U23" i="15"/>
  <c r="Y23" i="15" s="1"/>
  <c r="AU23" i="8" s="1"/>
  <c r="U22" i="15"/>
  <c r="Y22" i="15" s="1"/>
  <c r="AU22" i="8" s="1"/>
  <c r="U21" i="15"/>
  <c r="U20" i="15"/>
  <c r="U19" i="15"/>
  <c r="Y19" i="15" s="1"/>
  <c r="AU19" i="8" s="1"/>
  <c r="U18" i="15"/>
  <c r="Y18" i="15" s="1"/>
  <c r="AU18" i="8" s="1"/>
  <c r="U17" i="15"/>
  <c r="Y17" i="15" s="1"/>
  <c r="AU17" i="8" s="1"/>
  <c r="U16" i="15"/>
  <c r="U15" i="15"/>
  <c r="Y15" i="15" s="1"/>
  <c r="AU15" i="8" s="1"/>
  <c r="U14" i="15"/>
  <c r="Y14" i="15" s="1"/>
  <c r="AU14" i="8" s="1"/>
  <c r="U13" i="15"/>
  <c r="U12" i="15"/>
  <c r="U11" i="15"/>
  <c r="U10" i="15"/>
  <c r="Y10" i="15" s="1"/>
  <c r="AU10" i="8" s="1"/>
  <c r="U9" i="15"/>
  <c r="Y9" i="15" s="1"/>
  <c r="AU9" i="8" s="1"/>
  <c r="U8" i="15"/>
  <c r="U7" i="15"/>
  <c r="U6" i="15"/>
  <c r="Y6" i="15" s="1"/>
  <c r="AU6" i="8" s="1"/>
  <c r="U5" i="15"/>
  <c r="L43" i="15" s="1"/>
  <c r="U4" i="15"/>
  <c r="D43" i="15"/>
  <c r="N43" i="15"/>
  <c r="N42" i="15"/>
  <c r="L42" i="15"/>
  <c r="J42" i="15"/>
  <c r="H42" i="15"/>
  <c r="F42" i="15"/>
  <c r="Y4" i="15"/>
  <c r="Y5" i="15"/>
  <c r="AU5" i="8" s="1"/>
  <c r="Y8" i="15"/>
  <c r="AU8" i="8" s="1"/>
  <c r="Y11" i="15"/>
  <c r="AU11" i="8" s="1"/>
  <c r="Y12" i="15"/>
  <c r="AU12" i="8" s="1"/>
  <c r="Y13" i="15"/>
  <c r="AU13" i="8" s="1"/>
  <c r="Y16" i="15"/>
  <c r="AU16" i="8" s="1"/>
  <c r="BL16" i="8" s="1"/>
  <c r="Y20" i="15"/>
  <c r="AU20" i="8" s="1"/>
  <c r="Y21" i="15"/>
  <c r="AU21" i="8" s="1"/>
  <c r="BL21" i="8" s="1"/>
  <c r="Y24" i="15"/>
  <c r="AU24" i="8" s="1"/>
  <c r="Y25" i="15"/>
  <c r="AU25" i="8" s="1"/>
  <c r="Y27" i="15"/>
  <c r="AU27" i="8" s="1"/>
  <c r="Y28" i="15"/>
  <c r="AU28" i="8" s="1"/>
  <c r="Y29" i="15"/>
  <c r="AU29" i="8" s="1"/>
  <c r="Y32" i="15"/>
  <c r="AU32" i="8" s="1"/>
  <c r="BL32" i="8" s="1"/>
  <c r="Y33" i="15"/>
  <c r="AU33" i="8" s="1"/>
  <c r="Y36" i="15"/>
  <c r="AU36" i="8" s="1"/>
  <c r="Y37" i="15"/>
  <c r="AU37" i="8" s="1"/>
  <c r="S4" i="15"/>
  <c r="S5" i="15"/>
  <c r="S6" i="15"/>
  <c r="S7" i="15"/>
  <c r="S8" i="15"/>
  <c r="S9" i="15"/>
  <c r="S10" i="15"/>
  <c r="S11" i="15"/>
  <c r="S12" i="15"/>
  <c r="S13" i="15"/>
  <c r="S14" i="15"/>
  <c r="S15" i="15"/>
  <c r="S16" i="15"/>
  <c r="S17" i="15"/>
  <c r="S18" i="15"/>
  <c r="S19" i="15"/>
  <c r="S20" i="15"/>
  <c r="S21" i="15"/>
  <c r="S22" i="15"/>
  <c r="S23" i="15"/>
  <c r="S24" i="15"/>
  <c r="S25" i="15"/>
  <c r="S26" i="15"/>
  <c r="S27" i="15"/>
  <c r="S28" i="15"/>
  <c r="S29" i="15"/>
  <c r="S30" i="15"/>
  <c r="S31" i="15"/>
  <c r="S32" i="15"/>
  <c r="S33" i="15"/>
  <c r="S34" i="15"/>
  <c r="S35" i="15"/>
  <c r="S36" i="15"/>
  <c r="S37" i="15"/>
  <c r="R38" i="15"/>
  <c r="Q38" i="15"/>
  <c r="P38" i="15"/>
  <c r="O38" i="15"/>
  <c r="N38" i="15"/>
  <c r="M38" i="15"/>
  <c r="L38" i="15"/>
  <c r="K38" i="15"/>
  <c r="J38" i="15"/>
  <c r="I38" i="15"/>
  <c r="H38" i="15"/>
  <c r="G38" i="15"/>
  <c r="F38" i="15"/>
  <c r="E38" i="15"/>
  <c r="D38" i="15"/>
  <c r="C38" i="15"/>
  <c r="V37" i="15"/>
  <c r="Z37" i="15" s="1"/>
  <c r="T37" i="15"/>
  <c r="X37" i="15" s="1"/>
  <c r="B37" i="15"/>
  <c r="V36" i="15"/>
  <c r="Z36" i="15" s="1"/>
  <c r="AV36" i="8" s="1"/>
  <c r="T36" i="15"/>
  <c r="X36" i="15"/>
  <c r="B36" i="15"/>
  <c r="V35" i="15"/>
  <c r="Z35" i="15" s="1"/>
  <c r="T35" i="15"/>
  <c r="X35" i="15" s="1"/>
  <c r="AT35" i="8" s="1"/>
  <c r="B35" i="15"/>
  <c r="V34" i="15"/>
  <c r="Z34" i="15"/>
  <c r="T34" i="15"/>
  <c r="X34" i="15"/>
  <c r="AT34" i="8" s="1"/>
  <c r="B34" i="15"/>
  <c r="V33" i="15"/>
  <c r="Z33" i="15" s="1"/>
  <c r="T33" i="15"/>
  <c r="X33" i="15" s="1"/>
  <c r="AT33" i="8" s="1"/>
  <c r="B33" i="15"/>
  <c r="V32" i="15"/>
  <c r="Z32" i="15" s="1"/>
  <c r="AV32" i="8" s="1"/>
  <c r="T32" i="15"/>
  <c r="X32" i="15"/>
  <c r="B32" i="15"/>
  <c r="V31" i="15"/>
  <c r="Z31" i="15" s="1"/>
  <c r="T31" i="15"/>
  <c r="X31" i="15" s="1"/>
  <c r="AT31" i="8" s="1"/>
  <c r="B31" i="15"/>
  <c r="V30" i="15"/>
  <c r="Z30" i="15"/>
  <c r="AV30" i="8" s="1"/>
  <c r="T30" i="15"/>
  <c r="X30" i="15"/>
  <c r="B30" i="15"/>
  <c r="V29" i="15"/>
  <c r="Z29" i="15" s="1"/>
  <c r="AV29" i="8" s="1"/>
  <c r="T29" i="15"/>
  <c r="X29" i="15" s="1"/>
  <c r="B29" i="15"/>
  <c r="V28" i="15"/>
  <c r="Z28" i="15" s="1"/>
  <c r="AV28" i="8" s="1"/>
  <c r="T28" i="15"/>
  <c r="X28" i="15"/>
  <c r="B28" i="15"/>
  <c r="V27" i="15"/>
  <c r="Z27" i="15" s="1"/>
  <c r="T27" i="15"/>
  <c r="X27" i="15" s="1"/>
  <c r="AT27" i="8" s="1"/>
  <c r="B27" i="15"/>
  <c r="V26" i="15"/>
  <c r="Z26" i="15"/>
  <c r="T26" i="15"/>
  <c r="X26" i="15"/>
  <c r="AT26" i="8" s="1"/>
  <c r="B26" i="15"/>
  <c r="V25" i="15"/>
  <c r="Z25" i="15" s="1"/>
  <c r="T25" i="15"/>
  <c r="X25" i="15" s="1"/>
  <c r="AT25" i="8" s="1"/>
  <c r="B25" i="15"/>
  <c r="V24" i="15"/>
  <c r="Z24" i="15" s="1"/>
  <c r="AV24" i="8" s="1"/>
  <c r="T24" i="15"/>
  <c r="X24" i="15"/>
  <c r="B24" i="15"/>
  <c r="V23" i="15"/>
  <c r="Z23" i="15" s="1"/>
  <c r="T23" i="15"/>
  <c r="X23" i="15" s="1"/>
  <c r="AT23" i="8" s="1"/>
  <c r="B23" i="15"/>
  <c r="V22" i="15"/>
  <c r="Z22" i="15"/>
  <c r="AV22" i="8" s="1"/>
  <c r="T22" i="15"/>
  <c r="X22" i="15"/>
  <c r="B22" i="15"/>
  <c r="V21" i="15"/>
  <c r="Z21" i="15" s="1"/>
  <c r="T21" i="15"/>
  <c r="X21" i="15" s="1"/>
  <c r="B21" i="15"/>
  <c r="V20" i="15"/>
  <c r="Z20" i="15" s="1"/>
  <c r="AV20" i="8" s="1"/>
  <c r="T20" i="15"/>
  <c r="X20" i="15" s="1"/>
  <c r="AT20" i="8" s="1"/>
  <c r="B20" i="15"/>
  <c r="V19" i="15"/>
  <c r="Z19" i="15"/>
  <c r="T19" i="15"/>
  <c r="X19" i="15"/>
  <c r="AT19" i="8" s="1"/>
  <c r="B19" i="15"/>
  <c r="V18" i="15"/>
  <c r="Z18" i="15" s="1"/>
  <c r="AV18" i="8" s="1"/>
  <c r="T18" i="15"/>
  <c r="X18" i="15" s="1"/>
  <c r="AT18" i="8" s="1"/>
  <c r="B18" i="15"/>
  <c r="V17" i="15"/>
  <c r="Z17" i="15"/>
  <c r="T17" i="15"/>
  <c r="X17" i="15"/>
  <c r="B17" i="15"/>
  <c r="V16" i="15"/>
  <c r="Z16" i="15" s="1"/>
  <c r="AV16" i="8" s="1"/>
  <c r="T16" i="15"/>
  <c r="X16" i="15" s="1"/>
  <c r="AT16" i="8" s="1"/>
  <c r="B16" i="15"/>
  <c r="V15" i="15"/>
  <c r="Z15" i="15"/>
  <c r="T15" i="15"/>
  <c r="X15" i="15"/>
  <c r="AT15" i="8" s="1"/>
  <c r="B15" i="15"/>
  <c r="V14" i="15"/>
  <c r="Z14" i="15" s="1"/>
  <c r="AV14" i="8" s="1"/>
  <c r="T14" i="15"/>
  <c r="X14" i="15" s="1"/>
  <c r="AT14" i="8" s="1"/>
  <c r="B14" i="15"/>
  <c r="V13" i="15"/>
  <c r="Z13" i="15"/>
  <c r="T13" i="15"/>
  <c r="X13" i="15"/>
  <c r="B13" i="15"/>
  <c r="V12" i="15"/>
  <c r="Z12" i="15" s="1"/>
  <c r="AV12" i="8" s="1"/>
  <c r="T12" i="15"/>
  <c r="X12" i="15" s="1"/>
  <c r="AT12" i="8" s="1"/>
  <c r="B12" i="15"/>
  <c r="V11" i="15"/>
  <c r="Z11" i="15"/>
  <c r="T11" i="15"/>
  <c r="X11" i="15"/>
  <c r="AT11" i="8" s="1"/>
  <c r="B11" i="15"/>
  <c r="V10" i="15"/>
  <c r="Z10" i="15" s="1"/>
  <c r="AV10" i="8" s="1"/>
  <c r="T10" i="15"/>
  <c r="X10" i="15" s="1"/>
  <c r="AT10" i="8" s="1"/>
  <c r="B10" i="15"/>
  <c r="V9" i="15"/>
  <c r="Z9" i="15"/>
  <c r="T9" i="15"/>
  <c r="X9" i="15"/>
  <c r="B9" i="15"/>
  <c r="V8" i="15"/>
  <c r="Z8" i="15" s="1"/>
  <c r="AV8" i="8" s="1"/>
  <c r="T8" i="15"/>
  <c r="X8" i="15" s="1"/>
  <c r="AT8" i="8" s="1"/>
  <c r="B8" i="15"/>
  <c r="V7" i="15"/>
  <c r="Z7" i="15"/>
  <c r="T7" i="15"/>
  <c r="X7" i="15"/>
  <c r="AT7" i="8" s="1"/>
  <c r="B7" i="15"/>
  <c r="V6" i="15"/>
  <c r="Z6" i="15" s="1"/>
  <c r="AV6" i="8" s="1"/>
  <c r="T6" i="15"/>
  <c r="X6" i="15" s="1"/>
  <c r="AT6" i="8" s="1"/>
  <c r="B6" i="15"/>
  <c r="V5" i="15"/>
  <c r="Z5" i="15"/>
  <c r="T5" i="15"/>
  <c r="X5" i="15"/>
  <c r="B5" i="15"/>
  <c r="V4" i="15"/>
  <c r="Z4" i="15" s="1"/>
  <c r="AV4" i="8" s="1"/>
  <c r="T4" i="15"/>
  <c r="X4" i="15" s="1"/>
  <c r="AT4" i="8" s="1"/>
  <c r="B4" i="15"/>
  <c r="W1" i="15"/>
  <c r="S1" i="15"/>
  <c r="O1" i="15"/>
  <c r="BK37" i="8"/>
  <c r="BL36" i="8"/>
  <c r="BK36" i="8"/>
  <c r="BL35" i="8"/>
  <c r="BK34" i="8"/>
  <c r="BK33" i="8"/>
  <c r="BK32" i="8"/>
  <c r="BL31" i="8"/>
  <c r="BL30" i="8"/>
  <c r="BK30" i="8"/>
  <c r="BK29" i="8"/>
  <c r="BL28" i="8"/>
  <c r="BK28" i="8"/>
  <c r="BL27" i="8"/>
  <c r="BL26" i="8"/>
  <c r="BK26" i="8"/>
  <c r="BL25" i="8"/>
  <c r="BK25" i="8"/>
  <c r="BL24" i="8"/>
  <c r="BK24" i="8"/>
  <c r="BL23" i="8"/>
  <c r="BL22" i="8"/>
  <c r="BK22" i="8"/>
  <c r="BK21" i="8"/>
  <c r="BL20" i="8"/>
  <c r="BK20" i="8"/>
  <c r="BL19" i="8"/>
  <c r="BK18" i="8"/>
  <c r="BK17" i="8"/>
  <c r="BK16" i="8"/>
  <c r="BL15" i="8"/>
  <c r="BL14" i="8"/>
  <c r="BK14" i="8"/>
  <c r="BK13" i="8"/>
  <c r="BL12" i="8"/>
  <c r="BK12" i="8"/>
  <c r="BL11" i="8"/>
  <c r="BL10" i="8"/>
  <c r="BK10" i="8"/>
  <c r="BL9" i="8"/>
  <c r="BK9" i="8"/>
  <c r="BL8" i="8"/>
  <c r="BK8" i="8"/>
  <c r="BL6" i="8"/>
  <c r="BK6" i="8"/>
  <c r="AV37" i="8"/>
  <c r="AT37" i="8"/>
  <c r="AS37" i="8"/>
  <c r="AQ37" i="8"/>
  <c r="AP37" i="8"/>
  <c r="AN37" i="8"/>
  <c r="AT36" i="8"/>
  <c r="AQ36" i="8"/>
  <c r="AP36" i="8"/>
  <c r="AN36" i="8"/>
  <c r="AV35" i="8"/>
  <c r="AS35" i="8"/>
  <c r="AQ35" i="8"/>
  <c r="AN35" i="8"/>
  <c r="AV34" i="8"/>
  <c r="AS34" i="8"/>
  <c r="AQ34" i="8"/>
  <c r="AP34" i="8"/>
  <c r="AN34" i="8"/>
  <c r="AV33" i="8"/>
  <c r="AS33" i="8"/>
  <c r="AQ33" i="8"/>
  <c r="AP33" i="8"/>
  <c r="AN33" i="8"/>
  <c r="AT32" i="8"/>
  <c r="AQ32" i="8"/>
  <c r="AP32" i="8"/>
  <c r="AN32" i="8"/>
  <c r="AV31" i="8"/>
  <c r="AS31" i="8"/>
  <c r="AQ31" i="8"/>
  <c r="AN31" i="8"/>
  <c r="AT30" i="8"/>
  <c r="AS30" i="8"/>
  <c r="AQ30" i="8"/>
  <c r="AP30" i="8"/>
  <c r="AN30" i="8"/>
  <c r="AT29" i="8"/>
  <c r="AS29" i="8"/>
  <c r="AQ29" i="8"/>
  <c r="AP29" i="8"/>
  <c r="AN29" i="8"/>
  <c r="AT28" i="8"/>
  <c r="AS28" i="8"/>
  <c r="AQ28" i="8"/>
  <c r="AP28" i="8"/>
  <c r="AN28" i="8"/>
  <c r="AV27" i="8"/>
  <c r="AS27" i="8"/>
  <c r="AQ27" i="8"/>
  <c r="AN27" i="8"/>
  <c r="AV26" i="8"/>
  <c r="AS26" i="8"/>
  <c r="AQ26" i="8"/>
  <c r="AP26" i="8"/>
  <c r="AN26" i="8"/>
  <c r="AV25" i="8"/>
  <c r="AS25" i="8"/>
  <c r="AQ25" i="8"/>
  <c r="AP25" i="8"/>
  <c r="AN25" i="8"/>
  <c r="AT24" i="8"/>
  <c r="AS24" i="8"/>
  <c r="AQ24" i="8"/>
  <c r="AP24" i="8"/>
  <c r="AN24" i="8"/>
  <c r="AV23" i="8"/>
  <c r="AS23" i="8"/>
  <c r="AQ23" i="8"/>
  <c r="AN23" i="8"/>
  <c r="AT22" i="8"/>
  <c r="AS22" i="8"/>
  <c r="AQ22" i="8"/>
  <c r="AP22" i="8"/>
  <c r="AN22" i="8"/>
  <c r="AV21" i="8"/>
  <c r="AT21" i="8"/>
  <c r="AS21" i="8"/>
  <c r="AQ21" i="8"/>
  <c r="AP21" i="8"/>
  <c r="AN21" i="8"/>
  <c r="AS20" i="8"/>
  <c r="AQ20" i="8"/>
  <c r="AP20" i="8"/>
  <c r="AN20" i="8"/>
  <c r="AV19" i="8"/>
  <c r="AS19" i="8"/>
  <c r="AQ19" i="8"/>
  <c r="AN19" i="8"/>
  <c r="AS18" i="8"/>
  <c r="AQ18" i="8"/>
  <c r="AP18" i="8"/>
  <c r="AN18" i="8"/>
  <c r="AV17" i="8"/>
  <c r="AT17" i="8"/>
  <c r="AS17" i="8"/>
  <c r="AQ17" i="8"/>
  <c r="AP17" i="8"/>
  <c r="AN17" i="8"/>
  <c r="AQ16" i="8"/>
  <c r="AP16" i="8"/>
  <c r="AN16" i="8"/>
  <c r="AV15" i="8"/>
  <c r="AS15" i="8"/>
  <c r="AQ15" i="8"/>
  <c r="AN15" i="8"/>
  <c r="AS14" i="8"/>
  <c r="AQ14" i="8"/>
  <c r="AP14" i="8"/>
  <c r="AN14" i="8"/>
  <c r="AV13" i="8"/>
  <c r="AT13" i="8"/>
  <c r="AS13" i="8"/>
  <c r="AQ13" i="8"/>
  <c r="AP13" i="8"/>
  <c r="AN13" i="8"/>
  <c r="AS12" i="8"/>
  <c r="AQ12" i="8"/>
  <c r="AP12" i="8"/>
  <c r="AN12" i="8"/>
  <c r="AV11" i="8"/>
  <c r="AS11" i="8"/>
  <c r="AQ11" i="8"/>
  <c r="AN11" i="8"/>
  <c r="AS10" i="8"/>
  <c r="AQ10" i="8"/>
  <c r="AP10" i="8"/>
  <c r="AN10" i="8"/>
  <c r="AV9" i="8"/>
  <c r="AT9" i="8"/>
  <c r="AS9" i="8"/>
  <c r="AQ9" i="8"/>
  <c r="AP9" i="8"/>
  <c r="AN9" i="8"/>
  <c r="AQ8" i="8"/>
  <c r="AP8" i="8"/>
  <c r="AN8" i="8"/>
  <c r="AV7" i="8"/>
  <c r="AS7" i="8"/>
  <c r="AQ7" i="8"/>
  <c r="AP7" i="8"/>
  <c r="AN7" i="8"/>
  <c r="AS6" i="8"/>
  <c r="AQ6" i="8"/>
  <c r="AP6" i="8"/>
  <c r="AN6" i="8"/>
  <c r="AV5" i="8"/>
  <c r="AT5" i="8"/>
  <c r="AS5" i="8"/>
  <c r="AQ5" i="8"/>
  <c r="AP5" i="8"/>
  <c r="AN5" i="8"/>
  <c r="AS4" i="8"/>
  <c r="AQ4" i="8"/>
  <c r="AP4" i="8"/>
  <c r="AN4" i="8"/>
  <c r="T37" i="8"/>
  <c r="R37" i="8"/>
  <c r="Q37" i="8"/>
  <c r="O37" i="8"/>
  <c r="N37" i="8"/>
  <c r="L37" i="8"/>
  <c r="T36" i="8"/>
  <c r="Q36" i="8"/>
  <c r="O36" i="8"/>
  <c r="N36" i="8"/>
  <c r="L36" i="8"/>
  <c r="T35" i="8"/>
  <c r="R35" i="8"/>
  <c r="Q35" i="8"/>
  <c r="O35" i="8"/>
  <c r="N35" i="8"/>
  <c r="L35" i="8"/>
  <c r="T34" i="8"/>
  <c r="Q34" i="8"/>
  <c r="O34" i="8"/>
  <c r="L34" i="8"/>
  <c r="T33" i="8"/>
  <c r="R33" i="8"/>
  <c r="Q33" i="8"/>
  <c r="O33" i="8"/>
  <c r="L33" i="8"/>
  <c r="T32" i="8"/>
  <c r="Q32" i="8"/>
  <c r="O32" i="8"/>
  <c r="N32" i="8"/>
  <c r="L32" i="8"/>
  <c r="T31" i="8"/>
  <c r="R31" i="8"/>
  <c r="Q31" i="8"/>
  <c r="O31" i="8"/>
  <c r="N31" i="8"/>
  <c r="L31" i="8"/>
  <c r="T30" i="8"/>
  <c r="Q30" i="8"/>
  <c r="O30" i="8"/>
  <c r="N30" i="8"/>
  <c r="L30" i="8"/>
  <c r="T29" i="8"/>
  <c r="R29" i="8"/>
  <c r="Q29" i="8"/>
  <c r="O29" i="8"/>
  <c r="N29" i="8"/>
  <c r="L29" i="8"/>
  <c r="T28" i="8"/>
  <c r="Q28" i="8"/>
  <c r="O28" i="8"/>
  <c r="N28" i="8"/>
  <c r="L28" i="8"/>
  <c r="T27" i="8"/>
  <c r="R27" i="8"/>
  <c r="Q27" i="8"/>
  <c r="O27" i="8"/>
  <c r="N27" i="8"/>
  <c r="T26" i="8"/>
  <c r="Q26" i="8"/>
  <c r="O26" i="8"/>
  <c r="N26" i="8"/>
  <c r="L26" i="8"/>
  <c r="T25" i="8"/>
  <c r="R25" i="8"/>
  <c r="Q25" i="8"/>
  <c r="O25" i="8"/>
  <c r="N25" i="8"/>
  <c r="T24" i="8"/>
  <c r="Q24" i="8"/>
  <c r="O24" i="8"/>
  <c r="N24" i="8"/>
  <c r="L24" i="8"/>
  <c r="T23" i="8"/>
  <c r="R23" i="8"/>
  <c r="Q23" i="8"/>
  <c r="O23" i="8"/>
  <c r="N23" i="8"/>
  <c r="T22" i="8"/>
  <c r="Q22" i="8"/>
  <c r="O22" i="8"/>
  <c r="N22" i="8"/>
  <c r="L22" i="8"/>
  <c r="T21" i="8"/>
  <c r="Q21" i="8"/>
  <c r="O21" i="8"/>
  <c r="N21" i="8"/>
  <c r="T20" i="8"/>
  <c r="R20" i="8"/>
  <c r="Q20" i="8"/>
  <c r="O20" i="8"/>
  <c r="N20" i="8"/>
  <c r="L20" i="8"/>
  <c r="T19" i="8"/>
  <c r="Q19" i="8"/>
  <c r="O19" i="8"/>
  <c r="N19" i="8"/>
  <c r="T18" i="8"/>
  <c r="Q18" i="8"/>
  <c r="O18" i="8"/>
  <c r="N18" i="8"/>
  <c r="L18" i="8"/>
  <c r="T17" i="8"/>
  <c r="R17" i="8"/>
  <c r="Q17" i="8"/>
  <c r="O17" i="8"/>
  <c r="N17" i="8"/>
  <c r="T16" i="8"/>
  <c r="Q16" i="8"/>
  <c r="O16" i="8"/>
  <c r="N16" i="8"/>
  <c r="L16" i="8"/>
  <c r="T15" i="8"/>
  <c r="Q15" i="8"/>
  <c r="O15" i="8"/>
  <c r="N15" i="8"/>
  <c r="T14" i="8"/>
  <c r="Q14" i="8"/>
  <c r="O14" i="8"/>
  <c r="N14" i="8"/>
  <c r="L14" i="8"/>
  <c r="T13" i="8"/>
  <c r="R13" i="8"/>
  <c r="Q13" i="8"/>
  <c r="O13" i="8"/>
  <c r="N13" i="8"/>
  <c r="T12" i="8"/>
  <c r="Q12" i="8"/>
  <c r="O12" i="8"/>
  <c r="N12" i="8"/>
  <c r="L12" i="8"/>
  <c r="T11" i="8"/>
  <c r="Q11" i="8"/>
  <c r="O11" i="8"/>
  <c r="N11" i="8"/>
  <c r="T10" i="8"/>
  <c r="Q10" i="8"/>
  <c r="O10" i="8"/>
  <c r="N10" i="8"/>
  <c r="L10" i="8"/>
  <c r="T9" i="8"/>
  <c r="R9" i="8"/>
  <c r="Q9" i="8"/>
  <c r="O9" i="8"/>
  <c r="N9" i="8"/>
  <c r="T8" i="8"/>
  <c r="Q8" i="8"/>
  <c r="O8" i="8"/>
  <c r="N8" i="8"/>
  <c r="L8" i="8"/>
  <c r="T7" i="8"/>
  <c r="Q7" i="8"/>
  <c r="O7" i="8"/>
  <c r="N7" i="8"/>
  <c r="T6" i="8"/>
  <c r="Q6" i="8"/>
  <c r="O6" i="8"/>
  <c r="N6" i="8"/>
  <c r="L6" i="8"/>
  <c r="T5" i="8"/>
  <c r="R5" i="8"/>
  <c r="Q5" i="8"/>
  <c r="O5" i="8"/>
  <c r="N5" i="8"/>
  <c r="T4" i="8"/>
  <c r="Q4" i="8"/>
  <c r="O4" i="8"/>
  <c r="N4" i="8"/>
  <c r="L4" i="8"/>
  <c r="U37" i="1"/>
  <c r="Y37" i="1" s="1"/>
  <c r="D37" i="8" s="1"/>
  <c r="U36" i="1"/>
  <c r="Y36" i="1" s="1"/>
  <c r="D36" i="8" s="1"/>
  <c r="U34" i="1"/>
  <c r="Y34" i="1" s="1"/>
  <c r="D34" i="8" s="1"/>
  <c r="U33" i="1"/>
  <c r="Y33" i="1" s="1"/>
  <c r="D33" i="8" s="1"/>
  <c r="U32" i="1"/>
  <c r="Y32" i="1" s="1"/>
  <c r="D32" i="8" s="1"/>
  <c r="U31" i="1"/>
  <c r="Y31" i="1" s="1"/>
  <c r="D31" i="8" s="1"/>
  <c r="U30" i="1"/>
  <c r="Y30" i="1" s="1"/>
  <c r="D30" i="8" s="1"/>
  <c r="U29" i="1"/>
  <c r="Y29" i="1" s="1"/>
  <c r="D29" i="8" s="1"/>
  <c r="U28" i="1"/>
  <c r="Y28" i="1" s="1"/>
  <c r="D28" i="8" s="1"/>
  <c r="U27" i="1"/>
  <c r="Y27" i="1" s="1"/>
  <c r="D27" i="8" s="1"/>
  <c r="U26" i="1"/>
  <c r="Y26" i="1" s="1"/>
  <c r="D26" i="8" s="1"/>
  <c r="U25" i="1"/>
  <c r="Y25" i="1" s="1"/>
  <c r="D25" i="8" s="1"/>
  <c r="U24" i="1"/>
  <c r="Y24" i="1" s="1"/>
  <c r="D24" i="8" s="1"/>
  <c r="U23" i="1"/>
  <c r="Y23" i="1" s="1"/>
  <c r="D23" i="8" s="1"/>
  <c r="U22" i="1"/>
  <c r="Y22" i="1" s="1"/>
  <c r="D22" i="8" s="1"/>
  <c r="U21" i="1"/>
  <c r="Y21" i="1" s="1"/>
  <c r="D21" i="8" s="1"/>
  <c r="U20" i="1"/>
  <c r="Y20" i="1" s="1"/>
  <c r="D20" i="8" s="1"/>
  <c r="U19" i="1"/>
  <c r="Y19" i="1" s="1"/>
  <c r="D19" i="8" s="1"/>
  <c r="U18" i="1"/>
  <c r="Y18" i="1" s="1"/>
  <c r="D18" i="8" s="1"/>
  <c r="U17" i="1"/>
  <c r="Y17" i="1" s="1"/>
  <c r="D17" i="8" s="1"/>
  <c r="U16" i="1"/>
  <c r="Y16" i="1" s="1"/>
  <c r="D16" i="8" s="1"/>
  <c r="U15" i="1"/>
  <c r="Y15" i="1" s="1"/>
  <c r="D15" i="8" s="1"/>
  <c r="U14" i="1"/>
  <c r="Y14" i="1" s="1"/>
  <c r="D14" i="8" s="1"/>
  <c r="U13" i="1"/>
  <c r="Y13" i="1" s="1"/>
  <c r="D13" i="8" s="1"/>
  <c r="U12" i="1"/>
  <c r="Y12" i="1" s="1"/>
  <c r="D12" i="8" s="1"/>
  <c r="U11" i="1"/>
  <c r="Y11" i="1" s="1"/>
  <c r="D11" i="8" s="1"/>
  <c r="U10" i="1"/>
  <c r="Y10" i="1" s="1"/>
  <c r="D10" i="8" s="1"/>
  <c r="U9" i="1"/>
  <c r="Y9" i="1" s="1"/>
  <c r="D9" i="8" s="1"/>
  <c r="U35" i="1"/>
  <c r="Y35" i="1" s="1"/>
  <c r="D35" i="8" s="1"/>
  <c r="V35" i="1"/>
  <c r="Z35" i="1" s="1"/>
  <c r="E35" i="8" s="1"/>
  <c r="T35" i="1"/>
  <c r="X35" i="1" s="1"/>
  <c r="C35" i="8" s="1"/>
  <c r="V26" i="1"/>
  <c r="Z26" i="1" s="1"/>
  <c r="E26" i="8" s="1"/>
  <c r="V37" i="1"/>
  <c r="Z37" i="1" s="1"/>
  <c r="E37" i="8" s="1"/>
  <c r="V9" i="1"/>
  <c r="Z9" i="1" s="1"/>
  <c r="E9" i="8" s="1"/>
  <c r="V10" i="1"/>
  <c r="Z10" i="1" s="1"/>
  <c r="E10" i="8" s="1"/>
  <c r="V11" i="1"/>
  <c r="Z11" i="1" s="1"/>
  <c r="E11" i="8" s="1"/>
  <c r="V12" i="1"/>
  <c r="Z12" i="1" s="1"/>
  <c r="E12" i="8" s="1"/>
  <c r="V13" i="1"/>
  <c r="Z13" i="1" s="1"/>
  <c r="E13" i="8" s="1"/>
  <c r="V14" i="1"/>
  <c r="Z14" i="1" s="1"/>
  <c r="E14" i="8" s="1"/>
  <c r="V15" i="1"/>
  <c r="Z15" i="1" s="1"/>
  <c r="E15" i="8"/>
  <c r="V16" i="1"/>
  <c r="Z16" i="1" s="1"/>
  <c r="E16" i="8" s="1"/>
  <c r="V17" i="1"/>
  <c r="Z17" i="1" s="1"/>
  <c r="E17" i="8" s="1"/>
  <c r="V18" i="1"/>
  <c r="Z18" i="1" s="1"/>
  <c r="E18" i="8" s="1"/>
  <c r="V19" i="1"/>
  <c r="Z19" i="1" s="1"/>
  <c r="E19" i="8" s="1"/>
  <c r="V20" i="1"/>
  <c r="Z20" i="1" s="1"/>
  <c r="E20" i="8" s="1"/>
  <c r="V21" i="1"/>
  <c r="Z21" i="1" s="1"/>
  <c r="E21" i="8" s="1"/>
  <c r="V22" i="1"/>
  <c r="Z22" i="1" s="1"/>
  <c r="E22" i="8" s="1"/>
  <c r="V23" i="1"/>
  <c r="Z23" i="1" s="1"/>
  <c r="E23" i="8" s="1"/>
  <c r="V24" i="1"/>
  <c r="Z24" i="1" s="1"/>
  <c r="E24" i="8" s="1"/>
  <c r="V25" i="1"/>
  <c r="Z25" i="1" s="1"/>
  <c r="E25" i="8" s="1"/>
  <c r="V27" i="1"/>
  <c r="Z27" i="1"/>
  <c r="E27" i="8" s="1"/>
  <c r="V28" i="1"/>
  <c r="Z28" i="1" s="1"/>
  <c r="E28" i="8" s="1"/>
  <c r="V29" i="1"/>
  <c r="Z29" i="1" s="1"/>
  <c r="E29" i="8" s="1"/>
  <c r="V30" i="1"/>
  <c r="Z30" i="1" s="1"/>
  <c r="E30" i="8" s="1"/>
  <c r="V31" i="1"/>
  <c r="Z31" i="1" s="1"/>
  <c r="E31" i="8" s="1"/>
  <c r="V32" i="1"/>
  <c r="Z32" i="1" s="1"/>
  <c r="E32" i="8" s="1"/>
  <c r="V33" i="1"/>
  <c r="Z33" i="1" s="1"/>
  <c r="E33" i="8" s="1"/>
  <c r="V34" i="1"/>
  <c r="Z34" i="1" s="1"/>
  <c r="E34" i="8" s="1"/>
  <c r="V36" i="1"/>
  <c r="Z36" i="1" s="1"/>
  <c r="E36" i="8" s="1"/>
  <c r="T9" i="1"/>
  <c r="X9" i="1" s="1"/>
  <c r="C9" i="8" s="1"/>
  <c r="T10" i="1"/>
  <c r="X10" i="1" s="1"/>
  <c r="C10" i="8" s="1"/>
  <c r="T11" i="1"/>
  <c r="X11" i="1" s="1"/>
  <c r="C11" i="8" s="1"/>
  <c r="T12" i="1"/>
  <c r="X12" i="1" s="1"/>
  <c r="C12" i="8" s="1"/>
  <c r="T13" i="1"/>
  <c r="X13" i="1" s="1"/>
  <c r="C13" i="8" s="1"/>
  <c r="T14" i="1"/>
  <c r="X14" i="1" s="1"/>
  <c r="C14" i="8" s="1"/>
  <c r="T15" i="1"/>
  <c r="X15" i="1" s="1"/>
  <c r="C15" i="8" s="1"/>
  <c r="T16" i="1"/>
  <c r="X16" i="1" s="1"/>
  <c r="C16" i="8" s="1"/>
  <c r="T17" i="1"/>
  <c r="X17" i="1" s="1"/>
  <c r="C17" i="8" s="1"/>
  <c r="T18" i="1"/>
  <c r="X18" i="1" s="1"/>
  <c r="C18" i="8" s="1"/>
  <c r="T19" i="1"/>
  <c r="X19" i="1" s="1"/>
  <c r="C19" i="8" s="1"/>
  <c r="T20" i="1"/>
  <c r="X20" i="1" s="1"/>
  <c r="C20" i="8" s="1"/>
  <c r="T21" i="1"/>
  <c r="X21" i="1" s="1"/>
  <c r="C21" i="8"/>
  <c r="T22" i="1"/>
  <c r="X22" i="1" s="1"/>
  <c r="C22" i="8" s="1"/>
  <c r="T23" i="1"/>
  <c r="X23" i="1" s="1"/>
  <c r="C23" i="8" s="1"/>
  <c r="T25" i="1"/>
  <c r="X25" i="1" s="1"/>
  <c r="C25" i="8" s="1"/>
  <c r="T26" i="1"/>
  <c r="X26" i="1" s="1"/>
  <c r="C26" i="8" s="1"/>
  <c r="T27" i="1"/>
  <c r="X27" i="1" s="1"/>
  <c r="C27" i="8" s="1"/>
  <c r="T28" i="1"/>
  <c r="X28" i="1" s="1"/>
  <c r="C28" i="8" s="1"/>
  <c r="T29" i="1"/>
  <c r="X29" i="1" s="1"/>
  <c r="C29" i="8" s="1"/>
  <c r="T30" i="1"/>
  <c r="X30" i="1" s="1"/>
  <c r="C30" i="8" s="1"/>
  <c r="T31" i="1"/>
  <c r="X31" i="1"/>
  <c r="C31" i="8" s="1"/>
  <c r="T32" i="1"/>
  <c r="X32" i="1" s="1"/>
  <c r="C32" i="8" s="1"/>
  <c r="T33" i="1"/>
  <c r="X33" i="1" s="1"/>
  <c r="C33" i="8" s="1"/>
  <c r="T34" i="1"/>
  <c r="X34" i="1" s="1"/>
  <c r="C34" i="8" s="1"/>
  <c r="T36" i="1"/>
  <c r="X36" i="1" s="1"/>
  <c r="C36" i="8" s="1"/>
  <c r="T37" i="1"/>
  <c r="X37" i="1" s="1"/>
  <c r="C37" i="8" s="1"/>
  <c r="T24" i="1"/>
  <c r="X24" i="1" s="1"/>
  <c r="C24" i="8" s="1"/>
  <c r="V8" i="1"/>
  <c r="Z8" i="1" s="1"/>
  <c r="E8" i="8" s="1"/>
  <c r="T8" i="1"/>
  <c r="X8" i="1" s="1"/>
  <c r="C8" i="8" s="1"/>
  <c r="U8" i="1"/>
  <c r="Y8" i="1" s="1"/>
  <c r="D8" i="8" s="1"/>
  <c r="U35" i="7"/>
  <c r="Y35" i="7" s="1"/>
  <c r="AI35" i="8" s="1"/>
  <c r="U37" i="7"/>
  <c r="Y37" i="7" s="1"/>
  <c r="AI37" i="8" s="1"/>
  <c r="U36" i="7"/>
  <c r="Y36" i="7" s="1"/>
  <c r="AI36" i="8" s="1"/>
  <c r="U34" i="7"/>
  <c r="Y34" i="7" s="1"/>
  <c r="AI34" i="8" s="1"/>
  <c r="U33" i="7"/>
  <c r="Y33" i="7" s="1"/>
  <c r="AI33" i="8" s="1"/>
  <c r="U32" i="7"/>
  <c r="Y32" i="7" s="1"/>
  <c r="AI32" i="8" s="1"/>
  <c r="U31" i="7"/>
  <c r="Y31" i="7" s="1"/>
  <c r="AI31" i="8" s="1"/>
  <c r="U30" i="7"/>
  <c r="Y30" i="7" s="1"/>
  <c r="AI30" i="8" s="1"/>
  <c r="U29" i="7"/>
  <c r="Y29" i="7" s="1"/>
  <c r="AI29" i="8" s="1"/>
  <c r="U28" i="7"/>
  <c r="Y28" i="7" s="1"/>
  <c r="AI28" i="8" s="1"/>
  <c r="U27" i="7"/>
  <c r="Y27" i="7" s="1"/>
  <c r="AI27" i="8" s="1"/>
  <c r="U26" i="7"/>
  <c r="Y26" i="7" s="1"/>
  <c r="AI26" i="8" s="1"/>
  <c r="U25" i="7"/>
  <c r="Y25" i="7" s="1"/>
  <c r="AI25" i="8" s="1"/>
  <c r="U24" i="7"/>
  <c r="Y24" i="7" s="1"/>
  <c r="AI24" i="8" s="1"/>
  <c r="U23" i="7"/>
  <c r="Y23" i="7" s="1"/>
  <c r="AI23" i="8" s="1"/>
  <c r="U22" i="7"/>
  <c r="Y22" i="7" s="1"/>
  <c r="AI22" i="8" s="1"/>
  <c r="U21" i="7"/>
  <c r="Y21" i="7" s="1"/>
  <c r="AI21" i="8" s="1"/>
  <c r="U20" i="7"/>
  <c r="Y20" i="7" s="1"/>
  <c r="AI20" i="8" s="1"/>
  <c r="U19" i="7"/>
  <c r="Y19" i="7" s="1"/>
  <c r="AI19" i="8" s="1"/>
  <c r="U18" i="7"/>
  <c r="Y18" i="7" s="1"/>
  <c r="AI18" i="8" s="1"/>
  <c r="U17" i="7"/>
  <c r="Y17" i="7" s="1"/>
  <c r="AI17" i="8" s="1"/>
  <c r="U16" i="7"/>
  <c r="Y16" i="7" s="1"/>
  <c r="AI16" i="8" s="1"/>
  <c r="U15" i="7"/>
  <c r="Y15" i="7" s="1"/>
  <c r="AI15" i="8" s="1"/>
  <c r="U14" i="7"/>
  <c r="Y14" i="7" s="1"/>
  <c r="AI14" i="8" s="1"/>
  <c r="U13" i="7"/>
  <c r="Y13" i="7" s="1"/>
  <c r="AI13" i="8" s="1"/>
  <c r="U12" i="7"/>
  <c r="Y12" i="7" s="1"/>
  <c r="AI12" i="8" s="1"/>
  <c r="U11" i="7"/>
  <c r="Y11" i="7" s="1"/>
  <c r="AI11" i="8" s="1"/>
  <c r="U10" i="7"/>
  <c r="Y10" i="7" s="1"/>
  <c r="AI10" i="8" s="1"/>
  <c r="U9" i="7"/>
  <c r="Y9" i="7" s="1"/>
  <c r="AI9" i="8" s="1"/>
  <c r="U8" i="7"/>
  <c r="Y8" i="7" s="1"/>
  <c r="AI8" i="8" s="1"/>
  <c r="U7" i="7"/>
  <c r="Y7" i="7" s="1"/>
  <c r="AI7" i="8" s="1"/>
  <c r="U6" i="7"/>
  <c r="Y6" i="7" s="1"/>
  <c r="AI6" i="8" s="1"/>
  <c r="U5" i="7"/>
  <c r="Y5" i="7" s="1"/>
  <c r="AI5" i="8" s="1"/>
  <c r="T5" i="7"/>
  <c r="X5" i="7" s="1"/>
  <c r="AH5" i="8" s="1"/>
  <c r="V5" i="7"/>
  <c r="Z5" i="7"/>
  <c r="AJ5" i="8" s="1"/>
  <c r="T6" i="7"/>
  <c r="X6" i="7" s="1"/>
  <c r="AH6" i="8" s="1"/>
  <c r="V6" i="7"/>
  <c r="Z6" i="7"/>
  <c r="AJ6" i="8" s="1"/>
  <c r="T7" i="7"/>
  <c r="X7" i="7" s="1"/>
  <c r="AH7" i="8" s="1"/>
  <c r="V7" i="7"/>
  <c r="Z7" i="7"/>
  <c r="AJ7" i="8" s="1"/>
  <c r="T8" i="7"/>
  <c r="X8" i="7" s="1"/>
  <c r="AH8" i="8" s="1"/>
  <c r="V8" i="7"/>
  <c r="Z8" i="7"/>
  <c r="AJ8" i="8" s="1"/>
  <c r="T9" i="7"/>
  <c r="X9" i="7" s="1"/>
  <c r="AH9" i="8" s="1"/>
  <c r="V9" i="7"/>
  <c r="Z9" i="7"/>
  <c r="AJ9" i="8" s="1"/>
  <c r="T10" i="7"/>
  <c r="X10" i="7" s="1"/>
  <c r="AH10" i="8" s="1"/>
  <c r="V10" i="7"/>
  <c r="Z10" i="7"/>
  <c r="AJ10" i="8" s="1"/>
  <c r="T11" i="7"/>
  <c r="X11" i="7" s="1"/>
  <c r="AH11" i="8" s="1"/>
  <c r="V11" i="7"/>
  <c r="Z11" i="7"/>
  <c r="AJ11" i="8" s="1"/>
  <c r="T12" i="7"/>
  <c r="X12" i="7" s="1"/>
  <c r="AH12" i="8" s="1"/>
  <c r="V12" i="7"/>
  <c r="Z12" i="7"/>
  <c r="AJ12" i="8" s="1"/>
  <c r="T13" i="7"/>
  <c r="X13" i="7" s="1"/>
  <c r="AH13" i="8" s="1"/>
  <c r="V13" i="7"/>
  <c r="Z13" i="7"/>
  <c r="AJ13" i="8" s="1"/>
  <c r="T14" i="7"/>
  <c r="X14" i="7" s="1"/>
  <c r="AH14" i="8" s="1"/>
  <c r="V14" i="7"/>
  <c r="Z14" i="7"/>
  <c r="AJ14" i="8" s="1"/>
  <c r="T15" i="7"/>
  <c r="X15" i="7" s="1"/>
  <c r="AH15" i="8" s="1"/>
  <c r="V15" i="7"/>
  <c r="Z15" i="7"/>
  <c r="AJ15" i="8" s="1"/>
  <c r="T16" i="7"/>
  <c r="X16" i="7" s="1"/>
  <c r="AH16" i="8" s="1"/>
  <c r="V16" i="7"/>
  <c r="Z16" i="7"/>
  <c r="AJ16" i="8" s="1"/>
  <c r="T17" i="7"/>
  <c r="X17" i="7" s="1"/>
  <c r="AH17" i="8" s="1"/>
  <c r="V17" i="7"/>
  <c r="Z17" i="7"/>
  <c r="AJ17" i="8" s="1"/>
  <c r="T18" i="7"/>
  <c r="X18" i="7" s="1"/>
  <c r="AH18" i="8" s="1"/>
  <c r="V18" i="7"/>
  <c r="Z18" i="7"/>
  <c r="AJ18" i="8" s="1"/>
  <c r="T19" i="7"/>
  <c r="X19" i="7" s="1"/>
  <c r="AH19" i="8" s="1"/>
  <c r="V19" i="7"/>
  <c r="Z19" i="7"/>
  <c r="AJ19" i="8" s="1"/>
  <c r="T20" i="7"/>
  <c r="X20" i="7" s="1"/>
  <c r="AH20" i="8" s="1"/>
  <c r="V20" i="7"/>
  <c r="Z20" i="7"/>
  <c r="AJ20" i="8" s="1"/>
  <c r="T21" i="7"/>
  <c r="X21" i="7" s="1"/>
  <c r="AH21" i="8" s="1"/>
  <c r="V21" i="7"/>
  <c r="Z21" i="7"/>
  <c r="AJ21" i="8" s="1"/>
  <c r="T22" i="7"/>
  <c r="X22" i="7" s="1"/>
  <c r="AH22" i="8" s="1"/>
  <c r="V22" i="7"/>
  <c r="Z22" i="7"/>
  <c r="AJ22" i="8" s="1"/>
  <c r="T23" i="7"/>
  <c r="X23" i="7" s="1"/>
  <c r="AH23" i="8" s="1"/>
  <c r="V23" i="7"/>
  <c r="Z23" i="7"/>
  <c r="AJ23" i="8" s="1"/>
  <c r="T24" i="7"/>
  <c r="X24" i="7" s="1"/>
  <c r="AH24" i="8" s="1"/>
  <c r="V24" i="7"/>
  <c r="Z24" i="7"/>
  <c r="AJ24" i="8" s="1"/>
  <c r="T25" i="7"/>
  <c r="X25" i="7" s="1"/>
  <c r="AH25" i="8" s="1"/>
  <c r="V25" i="7"/>
  <c r="Z25" i="7"/>
  <c r="AJ25" i="8" s="1"/>
  <c r="T26" i="7"/>
  <c r="X26" i="7" s="1"/>
  <c r="AH26" i="8" s="1"/>
  <c r="V26" i="7"/>
  <c r="Z26" i="7"/>
  <c r="AJ26" i="8" s="1"/>
  <c r="T27" i="7"/>
  <c r="X27" i="7" s="1"/>
  <c r="AH27" i="8" s="1"/>
  <c r="V27" i="7"/>
  <c r="Z27" i="7"/>
  <c r="AJ27" i="8" s="1"/>
  <c r="T28" i="7"/>
  <c r="X28" i="7" s="1"/>
  <c r="AH28" i="8" s="1"/>
  <c r="V28" i="7"/>
  <c r="Z28" i="7"/>
  <c r="AJ28" i="8" s="1"/>
  <c r="T29" i="7"/>
  <c r="X29" i="7" s="1"/>
  <c r="AH29" i="8" s="1"/>
  <c r="V29" i="7"/>
  <c r="Z29" i="7"/>
  <c r="AJ29" i="8" s="1"/>
  <c r="T30" i="7"/>
  <c r="X30" i="7" s="1"/>
  <c r="AH30" i="8" s="1"/>
  <c r="V30" i="7"/>
  <c r="Z30" i="7"/>
  <c r="AJ30" i="8" s="1"/>
  <c r="T31" i="7"/>
  <c r="X31" i="7" s="1"/>
  <c r="AH31" i="8" s="1"/>
  <c r="V31" i="7"/>
  <c r="Z31" i="7"/>
  <c r="AJ31" i="8" s="1"/>
  <c r="T32" i="7"/>
  <c r="X32" i="7" s="1"/>
  <c r="AH32" i="8" s="1"/>
  <c r="V32" i="7"/>
  <c r="Z32" i="7"/>
  <c r="AJ32" i="8" s="1"/>
  <c r="T33" i="7"/>
  <c r="X33" i="7" s="1"/>
  <c r="AH33" i="8" s="1"/>
  <c r="V33" i="7"/>
  <c r="Z33" i="7"/>
  <c r="AJ33" i="8" s="1"/>
  <c r="T34" i="7"/>
  <c r="X34" i="7" s="1"/>
  <c r="AH34" i="8" s="1"/>
  <c r="V34" i="7"/>
  <c r="Z34" i="7"/>
  <c r="AJ34" i="8" s="1"/>
  <c r="T36" i="7"/>
  <c r="X36" i="7" s="1"/>
  <c r="AH36" i="8" s="1"/>
  <c r="V36" i="7"/>
  <c r="Z36" i="7"/>
  <c r="AJ36" i="8" s="1"/>
  <c r="T37" i="7"/>
  <c r="X37" i="7" s="1"/>
  <c r="AH37" i="8" s="1"/>
  <c r="V37" i="7"/>
  <c r="Z37" i="7"/>
  <c r="AJ37" i="8" s="1"/>
  <c r="T35" i="7"/>
  <c r="X35" i="7" s="1"/>
  <c r="AH35" i="8" s="1"/>
  <c r="V35" i="7"/>
  <c r="Z35" i="7"/>
  <c r="AJ35" i="8" s="1"/>
  <c r="T4" i="7"/>
  <c r="X4" i="7" s="1"/>
  <c r="AH4" i="8" s="1"/>
  <c r="V4" i="7"/>
  <c r="Z4" i="7"/>
  <c r="AJ4" i="8" s="1"/>
  <c r="U4" i="7"/>
  <c r="Y4" i="7" s="1"/>
  <c r="AI4" i="8" s="1"/>
  <c r="U5" i="6"/>
  <c r="Y5" i="6" s="1"/>
  <c r="AF5" i="8" s="1"/>
  <c r="U37" i="6"/>
  <c r="Y37" i="6" s="1"/>
  <c r="AF37" i="8" s="1"/>
  <c r="U36" i="6"/>
  <c r="Y36" i="6" s="1"/>
  <c r="AF36" i="8" s="1"/>
  <c r="U34" i="6"/>
  <c r="Y34" i="6" s="1"/>
  <c r="AF34" i="8" s="1"/>
  <c r="U33" i="6"/>
  <c r="Y33" i="6" s="1"/>
  <c r="AF33" i="8" s="1"/>
  <c r="U32" i="6"/>
  <c r="Y32" i="6" s="1"/>
  <c r="AF32" i="8" s="1"/>
  <c r="U31" i="6"/>
  <c r="Y31" i="6"/>
  <c r="AF31" i="8" s="1"/>
  <c r="U30" i="6"/>
  <c r="Y30" i="6"/>
  <c r="AF30" i="8" s="1"/>
  <c r="U29" i="6"/>
  <c r="Y29" i="6"/>
  <c r="AF29" i="8" s="1"/>
  <c r="U28" i="6"/>
  <c r="Y28" i="6"/>
  <c r="AF28" i="8" s="1"/>
  <c r="U27" i="6"/>
  <c r="Y27" i="6"/>
  <c r="AF27" i="8" s="1"/>
  <c r="U26" i="6"/>
  <c r="Y26" i="6"/>
  <c r="AF26" i="8" s="1"/>
  <c r="U25" i="6"/>
  <c r="Y25" i="6"/>
  <c r="AF25" i="8" s="1"/>
  <c r="U24" i="6"/>
  <c r="Y24" i="6"/>
  <c r="AF24" i="8" s="1"/>
  <c r="U23" i="6"/>
  <c r="Y23" i="6"/>
  <c r="AF23" i="8" s="1"/>
  <c r="U22" i="6"/>
  <c r="Y22" i="6"/>
  <c r="AF22" i="8" s="1"/>
  <c r="U21" i="6"/>
  <c r="Y21" i="6"/>
  <c r="AF21" i="8" s="1"/>
  <c r="U20" i="6"/>
  <c r="Y20" i="6"/>
  <c r="AF20" i="8" s="1"/>
  <c r="U19" i="6"/>
  <c r="Y19" i="6"/>
  <c r="AF19" i="8" s="1"/>
  <c r="U18" i="6"/>
  <c r="Y18" i="6"/>
  <c r="AF18" i="8" s="1"/>
  <c r="U17" i="6"/>
  <c r="Y17" i="6"/>
  <c r="AF17" i="8" s="1"/>
  <c r="U16" i="6"/>
  <c r="Y16" i="6"/>
  <c r="AF16" i="8" s="1"/>
  <c r="U15" i="6"/>
  <c r="Y15" i="6"/>
  <c r="AF15" i="8" s="1"/>
  <c r="U14" i="6"/>
  <c r="Y14" i="6"/>
  <c r="AF14" i="8" s="1"/>
  <c r="U13" i="6"/>
  <c r="Y13" i="6"/>
  <c r="AF13" i="8" s="1"/>
  <c r="U12" i="6"/>
  <c r="Y12" i="6"/>
  <c r="AF12" i="8" s="1"/>
  <c r="U11" i="6"/>
  <c r="Y11" i="6"/>
  <c r="AF11" i="8" s="1"/>
  <c r="U10" i="6"/>
  <c r="Y10" i="6"/>
  <c r="AF10" i="8" s="1"/>
  <c r="U9" i="6"/>
  <c r="Y9" i="6"/>
  <c r="AF9" i="8" s="1"/>
  <c r="U6" i="6"/>
  <c r="Y6" i="6"/>
  <c r="AF6" i="8" s="1"/>
  <c r="U35" i="6"/>
  <c r="Y35" i="6"/>
  <c r="AF35" i="8" s="1"/>
  <c r="U8" i="6"/>
  <c r="Y8" i="6"/>
  <c r="AF8" i="8" s="1"/>
  <c r="U7" i="6"/>
  <c r="Y7" i="6"/>
  <c r="AF7" i="8" s="1"/>
  <c r="U4" i="6"/>
  <c r="Y4" i="6"/>
  <c r="AF4" i="8" s="1"/>
  <c r="AE38" i="8" s="1"/>
  <c r="T4" i="6"/>
  <c r="X4" i="6"/>
  <c r="AE4" i="8" s="1"/>
  <c r="V4" i="6"/>
  <c r="Z4" i="6" s="1"/>
  <c r="AG4" i="8" s="1"/>
  <c r="T5" i="6"/>
  <c r="X5" i="6"/>
  <c r="AE5" i="8" s="1"/>
  <c r="V5" i="6"/>
  <c r="Z5" i="6" s="1"/>
  <c r="AG5" i="8" s="1"/>
  <c r="T6" i="6"/>
  <c r="X6" i="6"/>
  <c r="AE6" i="8" s="1"/>
  <c r="V6" i="6"/>
  <c r="Z6" i="6" s="1"/>
  <c r="AG6" i="8" s="1"/>
  <c r="T7" i="6"/>
  <c r="X7" i="6"/>
  <c r="AE7" i="8" s="1"/>
  <c r="V7" i="6"/>
  <c r="Z7" i="6" s="1"/>
  <c r="AG7" i="8" s="1"/>
  <c r="T8" i="6"/>
  <c r="X8" i="6"/>
  <c r="AE8" i="8" s="1"/>
  <c r="V8" i="6"/>
  <c r="Z8" i="6" s="1"/>
  <c r="AG8" i="8" s="1"/>
  <c r="T9" i="6"/>
  <c r="X9" i="6"/>
  <c r="AE9" i="8" s="1"/>
  <c r="V9" i="6"/>
  <c r="Z9" i="6" s="1"/>
  <c r="AG9" i="8" s="1"/>
  <c r="T10" i="6"/>
  <c r="X10" i="6"/>
  <c r="AE10" i="8" s="1"/>
  <c r="V10" i="6"/>
  <c r="Z10" i="6" s="1"/>
  <c r="AG10" i="8" s="1"/>
  <c r="T11" i="6"/>
  <c r="X11" i="6"/>
  <c r="AE11" i="8" s="1"/>
  <c r="V11" i="6"/>
  <c r="Z11" i="6" s="1"/>
  <c r="AG11" i="8" s="1"/>
  <c r="T12" i="6"/>
  <c r="X12" i="6"/>
  <c r="AE12" i="8" s="1"/>
  <c r="V12" i="6"/>
  <c r="Z12" i="6" s="1"/>
  <c r="AG12" i="8" s="1"/>
  <c r="T13" i="6"/>
  <c r="X13" i="6"/>
  <c r="AE13" i="8" s="1"/>
  <c r="V13" i="6"/>
  <c r="Z13" i="6" s="1"/>
  <c r="AG13" i="8" s="1"/>
  <c r="T14" i="6"/>
  <c r="X14" i="6"/>
  <c r="AE14" i="8" s="1"/>
  <c r="V14" i="6"/>
  <c r="Z14" i="6" s="1"/>
  <c r="AG14" i="8" s="1"/>
  <c r="T15" i="6"/>
  <c r="X15" i="6"/>
  <c r="AE15" i="8" s="1"/>
  <c r="V15" i="6"/>
  <c r="Z15" i="6" s="1"/>
  <c r="AG15" i="8" s="1"/>
  <c r="T16" i="6"/>
  <c r="X16" i="6"/>
  <c r="AE16" i="8" s="1"/>
  <c r="V16" i="6"/>
  <c r="Z16" i="6" s="1"/>
  <c r="AG16" i="8" s="1"/>
  <c r="T17" i="6"/>
  <c r="X17" i="6"/>
  <c r="AE17" i="8" s="1"/>
  <c r="V17" i="6"/>
  <c r="Z17" i="6" s="1"/>
  <c r="AG17" i="8" s="1"/>
  <c r="T18" i="6"/>
  <c r="X18" i="6"/>
  <c r="AE18" i="8" s="1"/>
  <c r="V18" i="6"/>
  <c r="Z18" i="6" s="1"/>
  <c r="AG18" i="8" s="1"/>
  <c r="T19" i="6"/>
  <c r="X19" i="6"/>
  <c r="AE19" i="8" s="1"/>
  <c r="V19" i="6"/>
  <c r="Z19" i="6" s="1"/>
  <c r="AG19" i="8" s="1"/>
  <c r="T20" i="6"/>
  <c r="X20" i="6"/>
  <c r="AE20" i="8" s="1"/>
  <c r="V20" i="6"/>
  <c r="Z20" i="6" s="1"/>
  <c r="AG20" i="8" s="1"/>
  <c r="T21" i="6"/>
  <c r="X21" i="6"/>
  <c r="AE21" i="8" s="1"/>
  <c r="V21" i="6"/>
  <c r="Z21" i="6" s="1"/>
  <c r="AG21" i="8" s="1"/>
  <c r="T22" i="6"/>
  <c r="X22" i="6"/>
  <c r="AE22" i="8" s="1"/>
  <c r="V22" i="6"/>
  <c r="Z22" i="6" s="1"/>
  <c r="AG22" i="8" s="1"/>
  <c r="T23" i="6"/>
  <c r="X23" i="6"/>
  <c r="AE23" i="8" s="1"/>
  <c r="V23" i="6"/>
  <c r="Z23" i="6" s="1"/>
  <c r="AG23" i="8" s="1"/>
  <c r="T24" i="6"/>
  <c r="X24" i="6"/>
  <c r="AE24" i="8" s="1"/>
  <c r="V24" i="6"/>
  <c r="Z24" i="6" s="1"/>
  <c r="AG24" i="8" s="1"/>
  <c r="T25" i="6"/>
  <c r="X25" i="6"/>
  <c r="AE25" i="8" s="1"/>
  <c r="V25" i="6"/>
  <c r="Z25" i="6" s="1"/>
  <c r="AG25" i="8" s="1"/>
  <c r="T26" i="6"/>
  <c r="X26" i="6"/>
  <c r="AE26" i="8" s="1"/>
  <c r="V26" i="6"/>
  <c r="Z26" i="6" s="1"/>
  <c r="AG26" i="8" s="1"/>
  <c r="T27" i="6"/>
  <c r="X27" i="6"/>
  <c r="AE27" i="8" s="1"/>
  <c r="V27" i="6"/>
  <c r="Z27" i="6" s="1"/>
  <c r="AG27" i="8" s="1"/>
  <c r="T28" i="6"/>
  <c r="X28" i="6"/>
  <c r="AE28" i="8" s="1"/>
  <c r="V28" i="6"/>
  <c r="Z28" i="6" s="1"/>
  <c r="AG28" i="8" s="1"/>
  <c r="T29" i="6"/>
  <c r="X29" i="6"/>
  <c r="AE29" i="8" s="1"/>
  <c r="V29" i="6"/>
  <c r="Z29" i="6" s="1"/>
  <c r="AG29" i="8" s="1"/>
  <c r="T30" i="6"/>
  <c r="X30" i="6"/>
  <c r="AE30" i="8" s="1"/>
  <c r="V30" i="6"/>
  <c r="Z30" i="6" s="1"/>
  <c r="AG30" i="8" s="1"/>
  <c r="T31" i="6"/>
  <c r="X31" i="6"/>
  <c r="AE31" i="8" s="1"/>
  <c r="V31" i="6"/>
  <c r="Z31" i="6" s="1"/>
  <c r="AG31" i="8" s="1"/>
  <c r="T32" i="6"/>
  <c r="X32" i="6"/>
  <c r="AE32" i="8" s="1"/>
  <c r="V32" i="6"/>
  <c r="Z32" i="6" s="1"/>
  <c r="AG32" i="8" s="1"/>
  <c r="T33" i="6"/>
  <c r="X33" i="6"/>
  <c r="AE33" i="8" s="1"/>
  <c r="V33" i="6"/>
  <c r="Z33" i="6" s="1"/>
  <c r="AG33" i="8" s="1"/>
  <c r="T34" i="6"/>
  <c r="X34" i="6"/>
  <c r="AE34" i="8" s="1"/>
  <c r="V34" i="6"/>
  <c r="Z34" i="6" s="1"/>
  <c r="AG34" i="8" s="1"/>
  <c r="T35" i="6"/>
  <c r="X35" i="6"/>
  <c r="AE35" i="8" s="1"/>
  <c r="V35" i="6"/>
  <c r="Z35" i="6" s="1"/>
  <c r="AG35" i="8" s="1"/>
  <c r="T36" i="6"/>
  <c r="X36" i="6"/>
  <c r="AE36" i="8" s="1"/>
  <c r="V36" i="6"/>
  <c r="Z36" i="6" s="1"/>
  <c r="AG36" i="8" s="1"/>
  <c r="T37" i="6"/>
  <c r="X37" i="6"/>
  <c r="AE37" i="8" s="1"/>
  <c r="V37" i="6"/>
  <c r="Z37" i="6" s="1"/>
  <c r="AG37" i="8" s="1"/>
  <c r="U7" i="2"/>
  <c r="Y7" i="2"/>
  <c r="G7" i="8" s="1"/>
  <c r="U8" i="2"/>
  <c r="Y8" i="2"/>
  <c r="G8" i="8" s="1"/>
  <c r="U5" i="2"/>
  <c r="Y5" i="2"/>
  <c r="G5" i="8" s="1"/>
  <c r="U6" i="2"/>
  <c r="Y6" i="2"/>
  <c r="G6" i="8" s="1"/>
  <c r="U9" i="2"/>
  <c r="Y9" i="2"/>
  <c r="G9" i="8" s="1"/>
  <c r="U10" i="2"/>
  <c r="Y10" i="2"/>
  <c r="G10" i="8" s="1"/>
  <c r="U11" i="2"/>
  <c r="Y11" i="2"/>
  <c r="G11" i="8" s="1"/>
  <c r="U12" i="2"/>
  <c r="Y12" i="2"/>
  <c r="G12" i="8" s="1"/>
  <c r="U13" i="2"/>
  <c r="Y13" i="2"/>
  <c r="G13" i="8" s="1"/>
  <c r="U14" i="2"/>
  <c r="Y14" i="2"/>
  <c r="G14" i="8" s="1"/>
  <c r="U15" i="2"/>
  <c r="Y15" i="2"/>
  <c r="G15" i="8" s="1"/>
  <c r="U16" i="2"/>
  <c r="Y16" i="2"/>
  <c r="G16" i="8" s="1"/>
  <c r="U17" i="2"/>
  <c r="Y17" i="2"/>
  <c r="G17" i="8" s="1"/>
  <c r="U18" i="2"/>
  <c r="Y18" i="2"/>
  <c r="G18" i="8" s="1"/>
  <c r="U19" i="2"/>
  <c r="Y19" i="2"/>
  <c r="G19" i="8" s="1"/>
  <c r="U20" i="2"/>
  <c r="Y20" i="2"/>
  <c r="G20" i="8" s="1"/>
  <c r="U21" i="2"/>
  <c r="Y21" i="2"/>
  <c r="G21" i="8" s="1"/>
  <c r="U22" i="2"/>
  <c r="Y22" i="2"/>
  <c r="G22" i="8" s="1"/>
  <c r="U23" i="2"/>
  <c r="Y23" i="2"/>
  <c r="G23" i="8" s="1"/>
  <c r="U24" i="2"/>
  <c r="Y24" i="2"/>
  <c r="G24" i="8" s="1"/>
  <c r="U25" i="2"/>
  <c r="Y25" i="2"/>
  <c r="G25" i="8" s="1"/>
  <c r="U26" i="2"/>
  <c r="Y26" i="2"/>
  <c r="G26" i="8" s="1"/>
  <c r="U27" i="2"/>
  <c r="Y27" i="2"/>
  <c r="G27" i="8" s="1"/>
  <c r="U28" i="2"/>
  <c r="Y28" i="2"/>
  <c r="G28" i="8" s="1"/>
  <c r="U29" i="2"/>
  <c r="Y29" i="2"/>
  <c r="G29" i="8" s="1"/>
  <c r="U30" i="2"/>
  <c r="Y30" i="2"/>
  <c r="G30" i="8" s="1"/>
  <c r="U31" i="2"/>
  <c r="Y31" i="2"/>
  <c r="G31" i="8" s="1"/>
  <c r="U32" i="2"/>
  <c r="Y32" i="2"/>
  <c r="G32" i="8" s="1"/>
  <c r="U33" i="2"/>
  <c r="Y33" i="2"/>
  <c r="G33" i="8" s="1"/>
  <c r="U34" i="2"/>
  <c r="Y34" i="2"/>
  <c r="G34" i="8" s="1"/>
  <c r="U36" i="2"/>
  <c r="Y36" i="2"/>
  <c r="G36" i="8" s="1"/>
  <c r="U37" i="2"/>
  <c r="Y37" i="2"/>
  <c r="G37" i="8" s="1"/>
  <c r="U35" i="2"/>
  <c r="Y35" i="2"/>
  <c r="G35" i="8" s="1"/>
  <c r="U4" i="2"/>
  <c r="Y4" i="2"/>
  <c r="G4" i="8" s="1"/>
  <c r="F38" i="8" s="1"/>
  <c r="T4" i="2"/>
  <c r="X4" i="2"/>
  <c r="F4" i="8" s="1"/>
  <c r="V4" i="2"/>
  <c r="Z4" i="2" s="1"/>
  <c r="H4" i="8" s="1"/>
  <c r="T5" i="2"/>
  <c r="X5" i="2"/>
  <c r="F5" i="8" s="1"/>
  <c r="V5" i="2"/>
  <c r="Z5" i="2" s="1"/>
  <c r="H5" i="8" s="1"/>
  <c r="T6" i="2"/>
  <c r="X6" i="2"/>
  <c r="F6" i="8" s="1"/>
  <c r="V6" i="2"/>
  <c r="Z6" i="2" s="1"/>
  <c r="H6" i="8" s="1"/>
  <c r="T7" i="2"/>
  <c r="X7" i="2"/>
  <c r="F7" i="8" s="1"/>
  <c r="V7" i="2"/>
  <c r="Z7" i="2" s="1"/>
  <c r="H7" i="8" s="1"/>
  <c r="T8" i="2"/>
  <c r="X8" i="2"/>
  <c r="F8" i="8" s="1"/>
  <c r="V8" i="2"/>
  <c r="Z8" i="2" s="1"/>
  <c r="H8" i="8" s="1"/>
  <c r="T9" i="2"/>
  <c r="X9" i="2"/>
  <c r="F9" i="8" s="1"/>
  <c r="V9" i="2"/>
  <c r="Z9" i="2" s="1"/>
  <c r="H9" i="8" s="1"/>
  <c r="T10" i="2"/>
  <c r="X10" i="2"/>
  <c r="F10" i="8" s="1"/>
  <c r="V10" i="2"/>
  <c r="Z10" i="2" s="1"/>
  <c r="H10" i="8" s="1"/>
  <c r="T11" i="2"/>
  <c r="X11" i="2"/>
  <c r="F11" i="8" s="1"/>
  <c r="V11" i="2"/>
  <c r="Z11" i="2" s="1"/>
  <c r="H11" i="8" s="1"/>
  <c r="T12" i="2"/>
  <c r="X12" i="2"/>
  <c r="F12" i="8" s="1"/>
  <c r="V12" i="2"/>
  <c r="Z12" i="2" s="1"/>
  <c r="H12" i="8" s="1"/>
  <c r="T13" i="2"/>
  <c r="X13" i="2"/>
  <c r="F13" i="8" s="1"/>
  <c r="V13" i="2"/>
  <c r="Z13" i="2" s="1"/>
  <c r="H13" i="8" s="1"/>
  <c r="T14" i="2"/>
  <c r="X14" i="2"/>
  <c r="F14" i="8" s="1"/>
  <c r="V14" i="2"/>
  <c r="Z14" i="2" s="1"/>
  <c r="H14" i="8" s="1"/>
  <c r="T15" i="2"/>
  <c r="X15" i="2"/>
  <c r="F15" i="8" s="1"/>
  <c r="V15" i="2"/>
  <c r="Z15" i="2" s="1"/>
  <c r="H15" i="8" s="1"/>
  <c r="T16" i="2"/>
  <c r="X16" i="2"/>
  <c r="F16" i="8" s="1"/>
  <c r="V16" i="2"/>
  <c r="Z16" i="2" s="1"/>
  <c r="H16" i="8" s="1"/>
  <c r="T17" i="2"/>
  <c r="X17" i="2"/>
  <c r="F17" i="8" s="1"/>
  <c r="V17" i="2"/>
  <c r="Z17" i="2" s="1"/>
  <c r="H17" i="8" s="1"/>
  <c r="T18" i="2"/>
  <c r="X18" i="2"/>
  <c r="F18" i="8" s="1"/>
  <c r="V18" i="2"/>
  <c r="Z18" i="2" s="1"/>
  <c r="H18" i="8" s="1"/>
  <c r="T19" i="2"/>
  <c r="X19" i="2"/>
  <c r="F19" i="8" s="1"/>
  <c r="V19" i="2"/>
  <c r="Z19" i="2" s="1"/>
  <c r="H19" i="8" s="1"/>
  <c r="T20" i="2"/>
  <c r="X20" i="2"/>
  <c r="F20" i="8" s="1"/>
  <c r="V20" i="2"/>
  <c r="Z20" i="2" s="1"/>
  <c r="H20" i="8" s="1"/>
  <c r="T21" i="2"/>
  <c r="X21" i="2"/>
  <c r="F21" i="8" s="1"/>
  <c r="V21" i="2"/>
  <c r="Z21" i="2" s="1"/>
  <c r="H21" i="8" s="1"/>
  <c r="T22" i="2"/>
  <c r="X22" i="2"/>
  <c r="F22" i="8" s="1"/>
  <c r="V22" i="2"/>
  <c r="Z22" i="2" s="1"/>
  <c r="H22" i="8" s="1"/>
  <c r="T23" i="2"/>
  <c r="X23" i="2"/>
  <c r="F23" i="8" s="1"/>
  <c r="V23" i="2"/>
  <c r="Z23" i="2" s="1"/>
  <c r="H23" i="8" s="1"/>
  <c r="T24" i="2"/>
  <c r="X24" i="2"/>
  <c r="F24" i="8" s="1"/>
  <c r="V24" i="2"/>
  <c r="Z24" i="2" s="1"/>
  <c r="H24" i="8" s="1"/>
  <c r="T25" i="2"/>
  <c r="X25" i="2"/>
  <c r="F25" i="8" s="1"/>
  <c r="V25" i="2"/>
  <c r="Z25" i="2" s="1"/>
  <c r="H25" i="8" s="1"/>
  <c r="T26" i="2"/>
  <c r="X26" i="2"/>
  <c r="F26" i="8" s="1"/>
  <c r="V26" i="2"/>
  <c r="Z26" i="2" s="1"/>
  <c r="H26" i="8" s="1"/>
  <c r="T27" i="2"/>
  <c r="X27" i="2"/>
  <c r="F27" i="8" s="1"/>
  <c r="V27" i="2"/>
  <c r="Z27" i="2" s="1"/>
  <c r="H27" i="8" s="1"/>
  <c r="T28" i="2"/>
  <c r="X28" i="2"/>
  <c r="F28" i="8" s="1"/>
  <c r="V28" i="2"/>
  <c r="Z28" i="2" s="1"/>
  <c r="H28" i="8" s="1"/>
  <c r="T29" i="2"/>
  <c r="X29" i="2"/>
  <c r="F29" i="8" s="1"/>
  <c r="V29" i="2"/>
  <c r="Z29" i="2" s="1"/>
  <c r="H29" i="8" s="1"/>
  <c r="T30" i="2"/>
  <c r="X30" i="2"/>
  <c r="F30" i="8" s="1"/>
  <c r="V30" i="2"/>
  <c r="Z30" i="2" s="1"/>
  <c r="H30" i="8" s="1"/>
  <c r="T31" i="2"/>
  <c r="X31" i="2"/>
  <c r="F31" i="8" s="1"/>
  <c r="V31" i="2"/>
  <c r="Z31" i="2" s="1"/>
  <c r="H31" i="8" s="1"/>
  <c r="T32" i="2"/>
  <c r="X32" i="2"/>
  <c r="F32" i="8" s="1"/>
  <c r="V32" i="2"/>
  <c r="Z32" i="2" s="1"/>
  <c r="H32" i="8" s="1"/>
  <c r="T33" i="2"/>
  <c r="X33" i="2"/>
  <c r="F33" i="8" s="1"/>
  <c r="V33" i="2"/>
  <c r="Z33" i="2" s="1"/>
  <c r="H33" i="8" s="1"/>
  <c r="T34" i="2"/>
  <c r="X34" i="2"/>
  <c r="F34" i="8" s="1"/>
  <c r="V34" i="2"/>
  <c r="Z34" i="2" s="1"/>
  <c r="H34" i="8" s="1"/>
  <c r="T35" i="2"/>
  <c r="X35" i="2"/>
  <c r="F35" i="8" s="1"/>
  <c r="V35" i="2"/>
  <c r="Z35" i="2" s="1"/>
  <c r="H35" i="8" s="1"/>
  <c r="T36" i="2"/>
  <c r="X36" i="2"/>
  <c r="F36" i="8" s="1"/>
  <c r="V36" i="2"/>
  <c r="Z36" i="2" s="1"/>
  <c r="H36" i="8" s="1"/>
  <c r="T37" i="2"/>
  <c r="X37" i="2"/>
  <c r="F37" i="8" s="1"/>
  <c r="V37" i="2"/>
  <c r="Z37" i="2" s="1"/>
  <c r="H37" i="8" s="1"/>
  <c r="S37" i="2"/>
  <c r="S36" i="2"/>
  <c r="S35" i="2"/>
  <c r="S34" i="2"/>
  <c r="S33" i="2"/>
  <c r="S32" i="2"/>
  <c r="S31" i="2"/>
  <c r="S30" i="2"/>
  <c r="S29" i="2"/>
  <c r="S28" i="2"/>
  <c r="S27" i="2"/>
  <c r="S26" i="2"/>
  <c r="S25" i="2"/>
  <c r="S24" i="2"/>
  <c r="S23" i="2"/>
  <c r="S22" i="2"/>
  <c r="S21" i="2"/>
  <c r="S20" i="2"/>
  <c r="S19" i="2"/>
  <c r="S18" i="2"/>
  <c r="S17" i="2"/>
  <c r="S16" i="2"/>
  <c r="S15" i="2"/>
  <c r="S14" i="2"/>
  <c r="S13" i="2"/>
  <c r="S12" i="2"/>
  <c r="S11" i="2"/>
  <c r="S10" i="2"/>
  <c r="S9" i="2"/>
  <c r="S8" i="2"/>
  <c r="S7" i="2"/>
  <c r="S6" i="2"/>
  <c r="E1" i="17" s="1"/>
  <c r="S5" i="2"/>
  <c r="S4" i="2"/>
  <c r="S37" i="1"/>
  <c r="S36" i="1"/>
  <c r="S35" i="1"/>
  <c r="S34" i="1"/>
  <c r="S33" i="1"/>
  <c r="S32" i="1"/>
  <c r="S31" i="1"/>
  <c r="S30" i="1"/>
  <c r="S29" i="1"/>
  <c r="S28" i="1"/>
  <c r="S27" i="1"/>
  <c r="S26" i="1"/>
  <c r="S25" i="1"/>
  <c r="S24" i="1"/>
  <c r="S23" i="1"/>
  <c r="S22" i="1"/>
  <c r="S21" i="1"/>
  <c r="S20" i="1"/>
  <c r="S19" i="1"/>
  <c r="S18" i="1"/>
  <c r="S17" i="1"/>
  <c r="S16" i="1"/>
  <c r="S15" i="1"/>
  <c r="S14" i="1"/>
  <c r="S13" i="1"/>
  <c r="S12" i="1"/>
  <c r="S11" i="1"/>
  <c r="S10" i="1"/>
  <c r="S9" i="1"/>
  <c r="S8" i="1"/>
  <c r="S7" i="1"/>
  <c r="V7" i="1" s="1"/>
  <c r="Z7" i="1" s="1"/>
  <c r="E7" i="8" s="1"/>
  <c r="S6" i="1"/>
  <c r="V6" i="1" s="1"/>
  <c r="Z6" i="1" s="1"/>
  <c r="E6" i="8" s="1"/>
  <c r="S5" i="1"/>
  <c r="V5" i="1" s="1"/>
  <c r="Z5" i="1" s="1"/>
  <c r="E5" i="8" s="1"/>
  <c r="S4" i="1"/>
  <c r="V4" i="1" s="1"/>
  <c r="Z4" i="1" s="1"/>
  <c r="E4" i="8" s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F42" i="1"/>
  <c r="H42" i="1"/>
  <c r="J42" i="1"/>
  <c r="L42" i="1"/>
  <c r="T56" i="1"/>
  <c r="S52" i="1"/>
  <c r="S53" i="1"/>
  <c r="S54" i="1"/>
  <c r="S55" i="1"/>
  <c r="S56" i="1"/>
  <c r="S51" i="1"/>
  <c r="N42" i="1"/>
  <c r="V1" i="1"/>
  <c r="S3" i="1"/>
  <c r="O42" i="1" s="1"/>
  <c r="D38" i="1"/>
  <c r="C38" i="1"/>
  <c r="E38" i="1"/>
  <c r="F38" i="1"/>
  <c r="G38" i="1"/>
  <c r="S1" i="1"/>
  <c r="O1" i="1"/>
  <c r="R38" i="1"/>
  <c r="Q38" i="1"/>
  <c r="P38" i="1"/>
  <c r="O38" i="1"/>
  <c r="N38" i="1"/>
  <c r="M38" i="1"/>
  <c r="L38" i="1"/>
  <c r="K38" i="1"/>
  <c r="J38" i="1"/>
  <c r="I38" i="1"/>
  <c r="H38" i="1"/>
  <c r="T56" i="2"/>
  <c r="S52" i="2"/>
  <c r="S53" i="2"/>
  <c r="S56" i="2" s="1"/>
  <c r="S54" i="2"/>
  <c r="S55" i="2"/>
  <c r="S51" i="2"/>
  <c r="S3" i="2"/>
  <c r="O42" i="2" s="1"/>
  <c r="D43" i="2"/>
  <c r="U46" i="2" s="1"/>
  <c r="F43" i="2"/>
  <c r="H43" i="2"/>
  <c r="J43" i="2"/>
  <c r="L43" i="2"/>
  <c r="N43" i="2"/>
  <c r="N42" i="2"/>
  <c r="L42" i="2"/>
  <c r="J42" i="2"/>
  <c r="H42" i="2"/>
  <c r="F42" i="2"/>
  <c r="X38" i="2"/>
  <c r="T38" i="2"/>
  <c r="R38" i="2"/>
  <c r="Q38" i="2"/>
  <c r="P38" i="2"/>
  <c r="O38" i="2"/>
  <c r="N38" i="2"/>
  <c r="M38" i="2"/>
  <c r="L38" i="2"/>
  <c r="K38" i="2"/>
  <c r="J38" i="2"/>
  <c r="I38" i="2"/>
  <c r="H38" i="2"/>
  <c r="G38" i="2"/>
  <c r="F38" i="2"/>
  <c r="E38" i="2"/>
  <c r="D38" i="2"/>
  <c r="C38" i="2"/>
  <c r="B37" i="2"/>
  <c r="B36" i="2"/>
  <c r="B35" i="2"/>
  <c r="B34" i="2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7" i="2"/>
  <c r="B6" i="2"/>
  <c r="B5" i="2"/>
  <c r="B4" i="2"/>
  <c r="V1" i="2"/>
  <c r="S1" i="2"/>
  <c r="O1" i="2"/>
  <c r="T56" i="6"/>
  <c r="S52" i="6"/>
  <c r="S53" i="6"/>
  <c r="S56" i="6" s="1"/>
  <c r="S54" i="6"/>
  <c r="S55" i="6"/>
  <c r="S51" i="6"/>
  <c r="S3" i="6"/>
  <c r="O42" i="6" s="1"/>
  <c r="D43" i="6"/>
  <c r="U46" i="6" s="1"/>
  <c r="F43" i="6"/>
  <c r="H43" i="6"/>
  <c r="J43" i="6"/>
  <c r="L43" i="6"/>
  <c r="N43" i="6"/>
  <c r="N42" i="6"/>
  <c r="L42" i="6"/>
  <c r="J42" i="6"/>
  <c r="H42" i="6"/>
  <c r="F42" i="6"/>
  <c r="X38" i="6"/>
  <c r="T38" i="6"/>
  <c r="S4" i="6"/>
  <c r="S5" i="6"/>
  <c r="S6" i="6"/>
  <c r="S7" i="6"/>
  <c r="S8" i="6"/>
  <c r="S9" i="6"/>
  <c r="S10" i="6"/>
  <c r="S11" i="6"/>
  <c r="S12" i="6"/>
  <c r="S13" i="6"/>
  <c r="S14" i="6"/>
  <c r="S15" i="6"/>
  <c r="S16" i="6"/>
  <c r="S17" i="6"/>
  <c r="S18" i="6"/>
  <c r="S19" i="6"/>
  <c r="S20" i="6"/>
  <c r="S21" i="6"/>
  <c r="S22" i="6"/>
  <c r="S23" i="6"/>
  <c r="S24" i="6"/>
  <c r="S25" i="6"/>
  <c r="S26" i="6"/>
  <c r="S27" i="6"/>
  <c r="S28" i="6"/>
  <c r="S29" i="6"/>
  <c r="S30" i="6"/>
  <c r="S31" i="6"/>
  <c r="S32" i="6"/>
  <c r="S33" i="6"/>
  <c r="S34" i="6"/>
  <c r="S35" i="6"/>
  <c r="S36" i="6"/>
  <c r="S37" i="6"/>
  <c r="S38" i="6"/>
  <c r="R38" i="6"/>
  <c r="Q38" i="6"/>
  <c r="P38" i="6"/>
  <c r="O38" i="6"/>
  <c r="N38" i="6"/>
  <c r="M38" i="6"/>
  <c r="L38" i="6"/>
  <c r="K38" i="6"/>
  <c r="J38" i="6"/>
  <c r="I38" i="6"/>
  <c r="H38" i="6"/>
  <c r="G38" i="6"/>
  <c r="F38" i="6"/>
  <c r="E38" i="6"/>
  <c r="D38" i="6"/>
  <c r="C38" i="6"/>
  <c r="B37" i="6"/>
  <c r="B36" i="6"/>
  <c r="B35" i="6"/>
  <c r="B34" i="6"/>
  <c r="B33" i="6"/>
  <c r="B32" i="6"/>
  <c r="B31" i="6"/>
  <c r="B30" i="6"/>
  <c r="B29" i="6"/>
  <c r="B28" i="6"/>
  <c r="B27" i="6"/>
  <c r="B26" i="6"/>
  <c r="B25" i="6"/>
  <c r="B24" i="6"/>
  <c r="B23" i="6"/>
  <c r="B22" i="6"/>
  <c r="B21" i="6"/>
  <c r="B20" i="6"/>
  <c r="B19" i="6"/>
  <c r="B18" i="6"/>
  <c r="B17" i="6"/>
  <c r="B16" i="6"/>
  <c r="B15" i="6"/>
  <c r="B14" i="6"/>
  <c r="B13" i="6"/>
  <c r="B12" i="6"/>
  <c r="B11" i="6"/>
  <c r="B10" i="6"/>
  <c r="B9" i="6"/>
  <c r="B8" i="6"/>
  <c r="B7" i="6"/>
  <c r="B6" i="6"/>
  <c r="B5" i="6"/>
  <c r="B4" i="6"/>
  <c r="V1" i="6"/>
  <c r="S1" i="6"/>
  <c r="O1" i="6"/>
  <c r="T56" i="7"/>
  <c r="S52" i="7"/>
  <c r="S53" i="7"/>
  <c r="S56" i="7" s="1"/>
  <c r="S54" i="7"/>
  <c r="S55" i="7"/>
  <c r="S51" i="7"/>
  <c r="S3" i="7"/>
  <c r="O42" i="7" s="1"/>
  <c r="S4" i="7"/>
  <c r="S38" i="7" s="1"/>
  <c r="D43" i="7"/>
  <c r="F43" i="7"/>
  <c r="H43" i="7"/>
  <c r="J43" i="7"/>
  <c r="U46" i="7" s="1"/>
  <c r="D44" i="7" s="1"/>
  <c r="L43" i="7"/>
  <c r="N43" i="7"/>
  <c r="N42" i="7"/>
  <c r="L42" i="7"/>
  <c r="J42" i="7"/>
  <c r="H42" i="7"/>
  <c r="F42" i="7"/>
  <c r="X38" i="7"/>
  <c r="T38" i="7"/>
  <c r="S5" i="7"/>
  <c r="S6" i="7"/>
  <c r="S7" i="7"/>
  <c r="S8" i="7"/>
  <c r="S9" i="7"/>
  <c r="S10" i="7"/>
  <c r="S11" i="7"/>
  <c r="S12" i="7"/>
  <c r="S13" i="7"/>
  <c r="S14" i="7"/>
  <c r="S15" i="7"/>
  <c r="S16" i="7"/>
  <c r="S17" i="7"/>
  <c r="S18" i="7"/>
  <c r="S19" i="7"/>
  <c r="S20" i="7"/>
  <c r="S21" i="7"/>
  <c r="S22" i="7"/>
  <c r="S23" i="7"/>
  <c r="S24" i="7"/>
  <c r="S25" i="7"/>
  <c r="S26" i="7"/>
  <c r="S27" i="7"/>
  <c r="S28" i="7"/>
  <c r="S29" i="7"/>
  <c r="S30" i="7"/>
  <c r="S31" i="7"/>
  <c r="S32" i="7"/>
  <c r="S33" i="7"/>
  <c r="S34" i="7"/>
  <c r="S35" i="7"/>
  <c r="S36" i="7"/>
  <c r="S37" i="7"/>
  <c r="R38" i="7"/>
  <c r="Q38" i="7"/>
  <c r="P38" i="7"/>
  <c r="O38" i="7"/>
  <c r="N38" i="7"/>
  <c r="M38" i="7"/>
  <c r="L38" i="7"/>
  <c r="K38" i="7"/>
  <c r="J38" i="7"/>
  <c r="I38" i="7"/>
  <c r="H38" i="7"/>
  <c r="G38" i="7"/>
  <c r="F38" i="7"/>
  <c r="E38" i="7"/>
  <c r="D38" i="7"/>
  <c r="C38" i="7"/>
  <c r="B37" i="7"/>
  <c r="B36" i="7"/>
  <c r="B35" i="7"/>
  <c r="B34" i="7"/>
  <c r="B33" i="7"/>
  <c r="B32" i="7"/>
  <c r="B31" i="7"/>
  <c r="B30" i="7"/>
  <c r="B29" i="7"/>
  <c r="B28" i="7"/>
  <c r="B27" i="7"/>
  <c r="B26" i="7"/>
  <c r="B25" i="7"/>
  <c r="B24" i="7"/>
  <c r="B23" i="7"/>
  <c r="B22" i="7"/>
  <c r="B21" i="7"/>
  <c r="B20" i="7"/>
  <c r="B19" i="7"/>
  <c r="B18" i="7"/>
  <c r="B17" i="7"/>
  <c r="B16" i="7"/>
  <c r="B15" i="7"/>
  <c r="B14" i="7"/>
  <c r="B13" i="7"/>
  <c r="B12" i="7"/>
  <c r="B11" i="7"/>
  <c r="B10" i="7"/>
  <c r="B9" i="7"/>
  <c r="B8" i="7"/>
  <c r="B7" i="7"/>
  <c r="B6" i="7"/>
  <c r="B5" i="7"/>
  <c r="B4" i="7"/>
  <c r="V1" i="7"/>
  <c r="S1" i="7"/>
  <c r="O1" i="7"/>
  <c r="T56" i="18"/>
  <c r="S52" i="18"/>
  <c r="S56" i="18" s="1"/>
  <c r="S53" i="18"/>
  <c r="S54" i="18"/>
  <c r="S55" i="18"/>
  <c r="S51" i="18"/>
  <c r="S3" i="18"/>
  <c r="O42" i="18"/>
  <c r="K47" i="18" s="1"/>
  <c r="M47" i="18"/>
  <c r="G47" i="18"/>
  <c r="E47" i="18"/>
  <c r="U37" i="18"/>
  <c r="U36" i="18"/>
  <c r="U35" i="18"/>
  <c r="U34" i="18"/>
  <c r="Y34" i="18" s="1"/>
  <c r="U33" i="18"/>
  <c r="U32" i="18"/>
  <c r="U31" i="18"/>
  <c r="U30" i="18"/>
  <c r="Y30" i="18" s="1"/>
  <c r="U29" i="18"/>
  <c r="U28" i="18"/>
  <c r="U27" i="18"/>
  <c r="U26" i="18"/>
  <c r="Y26" i="18" s="1"/>
  <c r="U25" i="18"/>
  <c r="U24" i="18"/>
  <c r="U23" i="18"/>
  <c r="U22" i="18"/>
  <c r="Y22" i="18" s="1"/>
  <c r="U21" i="18"/>
  <c r="U20" i="18"/>
  <c r="U19" i="18"/>
  <c r="U18" i="18"/>
  <c r="Y18" i="18" s="1"/>
  <c r="U17" i="18"/>
  <c r="Y17" i="18" s="1"/>
  <c r="U16" i="18"/>
  <c r="U15" i="18"/>
  <c r="U14" i="18"/>
  <c r="Y14" i="18" s="1"/>
  <c r="U13" i="18"/>
  <c r="Y13" i="18" s="1"/>
  <c r="U12" i="18"/>
  <c r="U11" i="18"/>
  <c r="U10" i="18"/>
  <c r="Y10" i="18" s="1"/>
  <c r="U9" i="18"/>
  <c r="Y9" i="18" s="1"/>
  <c r="U8" i="18"/>
  <c r="U7" i="18"/>
  <c r="U6" i="18"/>
  <c r="J43" i="18" s="1"/>
  <c r="U5" i="18"/>
  <c r="Y5" i="18" s="1"/>
  <c r="S4" i="18"/>
  <c r="U4" i="18"/>
  <c r="F43" i="18" s="1"/>
  <c r="D43" i="18"/>
  <c r="L43" i="18"/>
  <c r="N42" i="18"/>
  <c r="L42" i="18"/>
  <c r="J42" i="18"/>
  <c r="H42" i="18"/>
  <c r="F42" i="18"/>
  <c r="Y4" i="18"/>
  <c r="Y7" i="18"/>
  <c r="Y8" i="18"/>
  <c r="Y11" i="18"/>
  <c r="Y12" i="18"/>
  <c r="Y15" i="18"/>
  <c r="Y16" i="18"/>
  <c r="Y19" i="18"/>
  <c r="Y20" i="18"/>
  <c r="Y21" i="18"/>
  <c r="Y23" i="18"/>
  <c r="Y24" i="18"/>
  <c r="Y25" i="18"/>
  <c r="Y27" i="18"/>
  <c r="Y28" i="18"/>
  <c r="Y29" i="18"/>
  <c r="Y31" i="18"/>
  <c r="Y32" i="18"/>
  <c r="Y33" i="18"/>
  <c r="Y35" i="18"/>
  <c r="Y36" i="18"/>
  <c r="Y37" i="18"/>
  <c r="T38" i="18"/>
  <c r="S5" i="18"/>
  <c r="S38" i="18" s="1"/>
  <c r="S6" i="18"/>
  <c r="S7" i="18"/>
  <c r="S8" i="18"/>
  <c r="S9" i="18"/>
  <c r="S10" i="18"/>
  <c r="S11" i="18"/>
  <c r="S12" i="18"/>
  <c r="S13" i="18"/>
  <c r="S14" i="18"/>
  <c r="S15" i="18"/>
  <c r="S16" i="18"/>
  <c r="S17" i="18"/>
  <c r="S18" i="18"/>
  <c r="S19" i="18"/>
  <c r="S20" i="18"/>
  <c r="S21" i="18"/>
  <c r="S22" i="18"/>
  <c r="S23" i="18"/>
  <c r="S24" i="18"/>
  <c r="S25" i="18"/>
  <c r="S26" i="18"/>
  <c r="S27" i="18"/>
  <c r="S28" i="18"/>
  <c r="S29" i="18"/>
  <c r="S30" i="18"/>
  <c r="S31" i="18"/>
  <c r="S32" i="18"/>
  <c r="S33" i="18"/>
  <c r="S34" i="18"/>
  <c r="S35" i="18"/>
  <c r="S36" i="18"/>
  <c r="S37" i="18"/>
  <c r="R38" i="18"/>
  <c r="Q38" i="18"/>
  <c r="P38" i="18"/>
  <c r="O38" i="18"/>
  <c r="N38" i="18"/>
  <c r="M38" i="18"/>
  <c r="L38" i="18"/>
  <c r="K38" i="18"/>
  <c r="J38" i="18"/>
  <c r="I38" i="18"/>
  <c r="H38" i="18"/>
  <c r="G38" i="18"/>
  <c r="F38" i="18"/>
  <c r="E38" i="18"/>
  <c r="D38" i="18"/>
  <c r="C38" i="18"/>
  <c r="V37" i="18"/>
  <c r="Z37" i="18"/>
  <c r="T37" i="18"/>
  <c r="X37" i="18" s="1"/>
  <c r="B37" i="18"/>
  <c r="V36" i="18"/>
  <c r="Z36" i="18" s="1"/>
  <c r="T36" i="18"/>
  <c r="X36" i="18"/>
  <c r="B36" i="18"/>
  <c r="V35" i="18"/>
  <c r="Z35" i="18" s="1"/>
  <c r="T35" i="18"/>
  <c r="X35" i="18"/>
  <c r="B35" i="18"/>
  <c r="V34" i="18"/>
  <c r="Z34" i="18"/>
  <c r="T34" i="18"/>
  <c r="X34" i="18" s="1"/>
  <c r="B34" i="18"/>
  <c r="V33" i="18"/>
  <c r="Z33" i="18"/>
  <c r="T33" i="18"/>
  <c r="X33" i="18" s="1"/>
  <c r="B33" i="18"/>
  <c r="V32" i="18"/>
  <c r="Z32" i="18" s="1"/>
  <c r="T32" i="18"/>
  <c r="X32" i="18"/>
  <c r="B32" i="18"/>
  <c r="V31" i="18"/>
  <c r="Z31" i="18" s="1"/>
  <c r="T31" i="18"/>
  <c r="X31" i="18"/>
  <c r="B31" i="18"/>
  <c r="V30" i="18"/>
  <c r="Z30" i="18"/>
  <c r="T30" i="18"/>
  <c r="X30" i="18" s="1"/>
  <c r="B30" i="18"/>
  <c r="V29" i="18"/>
  <c r="Z29" i="18"/>
  <c r="T29" i="18"/>
  <c r="X29" i="18" s="1"/>
  <c r="B29" i="18"/>
  <c r="V28" i="18"/>
  <c r="Z28" i="18" s="1"/>
  <c r="T28" i="18"/>
  <c r="X28" i="18"/>
  <c r="B28" i="18"/>
  <c r="V27" i="18"/>
  <c r="Z27" i="18" s="1"/>
  <c r="T27" i="18"/>
  <c r="X27" i="18"/>
  <c r="B27" i="18"/>
  <c r="V26" i="18"/>
  <c r="Z26" i="18"/>
  <c r="T26" i="18"/>
  <c r="X26" i="18" s="1"/>
  <c r="B26" i="18"/>
  <c r="V25" i="18"/>
  <c r="Z25" i="18"/>
  <c r="T25" i="18"/>
  <c r="X25" i="18" s="1"/>
  <c r="B25" i="18"/>
  <c r="V24" i="18"/>
  <c r="Z24" i="18" s="1"/>
  <c r="T24" i="18"/>
  <c r="X24" i="18"/>
  <c r="B24" i="18"/>
  <c r="V23" i="18"/>
  <c r="Z23" i="18" s="1"/>
  <c r="T23" i="18"/>
  <c r="X23" i="18"/>
  <c r="B23" i="18"/>
  <c r="V22" i="18"/>
  <c r="Z22" i="18"/>
  <c r="T22" i="18"/>
  <c r="X22" i="18" s="1"/>
  <c r="B22" i="18"/>
  <c r="V21" i="18"/>
  <c r="Z21" i="18"/>
  <c r="T21" i="18"/>
  <c r="X21" i="18" s="1"/>
  <c r="B21" i="18"/>
  <c r="V20" i="18"/>
  <c r="Z20" i="18" s="1"/>
  <c r="T20" i="18"/>
  <c r="X20" i="18"/>
  <c r="B20" i="18"/>
  <c r="V19" i="18"/>
  <c r="Z19" i="18" s="1"/>
  <c r="T19" i="18"/>
  <c r="X19" i="18"/>
  <c r="B19" i="18"/>
  <c r="V18" i="18"/>
  <c r="Z18" i="18"/>
  <c r="T18" i="18"/>
  <c r="X18" i="18" s="1"/>
  <c r="B18" i="18"/>
  <c r="V17" i="18"/>
  <c r="Z17" i="18"/>
  <c r="T17" i="18"/>
  <c r="X17" i="18" s="1"/>
  <c r="B17" i="18"/>
  <c r="V16" i="18"/>
  <c r="Z16" i="18" s="1"/>
  <c r="T16" i="18"/>
  <c r="X16" i="18"/>
  <c r="B16" i="18"/>
  <c r="V15" i="18"/>
  <c r="Z15" i="18" s="1"/>
  <c r="T15" i="18"/>
  <c r="X15" i="18"/>
  <c r="B15" i="18"/>
  <c r="V14" i="18"/>
  <c r="Z14" i="18"/>
  <c r="T14" i="18"/>
  <c r="X14" i="18" s="1"/>
  <c r="B14" i="18"/>
  <c r="V13" i="18"/>
  <c r="Z13" i="18"/>
  <c r="T13" i="18"/>
  <c r="X13" i="18" s="1"/>
  <c r="B13" i="18"/>
  <c r="V12" i="18"/>
  <c r="Z12" i="18" s="1"/>
  <c r="T12" i="18"/>
  <c r="X12" i="18"/>
  <c r="B12" i="18"/>
  <c r="V11" i="18"/>
  <c r="Z11" i="18" s="1"/>
  <c r="T11" i="18"/>
  <c r="X11" i="18"/>
  <c r="B11" i="18"/>
  <c r="V10" i="18"/>
  <c r="Z10" i="18"/>
  <c r="T10" i="18"/>
  <c r="X10" i="18" s="1"/>
  <c r="B10" i="18"/>
  <c r="V9" i="18"/>
  <c r="Z9" i="18"/>
  <c r="T9" i="18"/>
  <c r="X9" i="18" s="1"/>
  <c r="B9" i="18"/>
  <c r="V8" i="18"/>
  <c r="Z8" i="18" s="1"/>
  <c r="T8" i="18"/>
  <c r="X8" i="18"/>
  <c r="B8" i="18"/>
  <c r="V7" i="18"/>
  <c r="Z7" i="18" s="1"/>
  <c r="T7" i="18"/>
  <c r="X7" i="18"/>
  <c r="B7" i="18"/>
  <c r="V6" i="18"/>
  <c r="Z6" i="18"/>
  <c r="T6" i="18"/>
  <c r="X6" i="18" s="1"/>
  <c r="B6" i="18"/>
  <c r="V5" i="18"/>
  <c r="Z5" i="18"/>
  <c r="T5" i="18"/>
  <c r="X5" i="18" s="1"/>
  <c r="B5" i="18"/>
  <c r="V4" i="18"/>
  <c r="Z4" i="18" s="1"/>
  <c r="T4" i="18"/>
  <c r="X4" i="18"/>
  <c r="B4" i="18"/>
  <c r="V1" i="18"/>
  <c r="S1" i="18"/>
  <c r="O1" i="18"/>
  <c r="BE7" i="8"/>
  <c r="BH7" i="8"/>
  <c r="AC7" i="8"/>
  <c r="BD7" i="8"/>
  <c r="BH6" i="8"/>
  <c r="BE6" i="8"/>
  <c r="BD6" i="8"/>
  <c r="AC6" i="8"/>
  <c r="BE5" i="8"/>
  <c r="BH5" i="8"/>
  <c r="BD5" i="8"/>
  <c r="AC5" i="8"/>
  <c r="BE4" i="8"/>
  <c r="BD4" i="8"/>
  <c r="AC4" i="8"/>
  <c r="BH4" i="8"/>
  <c r="B3" i="17" l="1"/>
  <c r="B7" i="17"/>
  <c r="B11" i="17"/>
  <c r="B15" i="17"/>
  <c r="B19" i="17"/>
  <c r="B23" i="17"/>
  <c r="B27" i="17"/>
  <c r="B4" i="17"/>
  <c r="B8" i="17"/>
  <c r="B12" i="17"/>
  <c r="B16" i="17"/>
  <c r="B20" i="17"/>
  <c r="B24" i="17"/>
  <c r="B28" i="17"/>
  <c r="B1" i="17"/>
  <c r="B5" i="17"/>
  <c r="B9" i="17"/>
  <c r="B13" i="17"/>
  <c r="B17" i="17"/>
  <c r="B21" i="17"/>
  <c r="B25" i="17"/>
  <c r="B29" i="17"/>
  <c r="U7" i="1"/>
  <c r="Y7" i="1" s="1"/>
  <c r="D7" i="8" s="1"/>
  <c r="T7" i="1"/>
  <c r="X7" i="1" s="1"/>
  <c r="C7" i="8" s="1"/>
  <c r="B33" i="17"/>
  <c r="S38" i="1"/>
  <c r="B65" i="17"/>
  <c r="U6" i="1"/>
  <c r="Y6" i="1" s="1"/>
  <c r="D6" i="8" s="1"/>
  <c r="T6" i="1"/>
  <c r="X6" i="1" s="1"/>
  <c r="C6" i="8" s="1"/>
  <c r="B41" i="17"/>
  <c r="B49" i="17"/>
  <c r="B57" i="17"/>
  <c r="U5" i="1"/>
  <c r="Y5" i="1" s="1"/>
  <c r="D5" i="8" s="1"/>
  <c r="T5" i="1"/>
  <c r="X5" i="1" s="1"/>
  <c r="C5" i="8" s="1"/>
  <c r="B37" i="17"/>
  <c r="B53" i="17"/>
  <c r="B69" i="17"/>
  <c r="B45" i="17"/>
  <c r="B61" i="17"/>
  <c r="B68" i="17"/>
  <c r="U4" i="1"/>
  <c r="Y4" i="1" s="1"/>
  <c r="D4" i="8" s="1"/>
  <c r="T4" i="1"/>
  <c r="X4" i="1" s="1"/>
  <c r="C4" i="8" s="1"/>
  <c r="BE38" i="8"/>
  <c r="BH38" i="8"/>
  <c r="AC38" i="8"/>
  <c r="BD38" i="8"/>
  <c r="I47" i="2"/>
  <c r="G47" i="2"/>
  <c r="M47" i="2"/>
  <c r="E47" i="2"/>
  <c r="K47" i="2"/>
  <c r="I47" i="1"/>
  <c r="G47" i="1"/>
  <c r="M47" i="1"/>
  <c r="E47" i="1"/>
  <c r="K47" i="1"/>
  <c r="I47" i="7"/>
  <c r="G47" i="7"/>
  <c r="M47" i="7"/>
  <c r="E47" i="7"/>
  <c r="K47" i="7"/>
  <c r="G47" i="6"/>
  <c r="M47" i="6"/>
  <c r="E47" i="6"/>
  <c r="K47" i="6"/>
  <c r="I47" i="6"/>
  <c r="I47" i="14"/>
  <c r="G47" i="14"/>
  <c r="M47" i="14"/>
  <c r="E47" i="14"/>
  <c r="K47" i="14"/>
  <c r="G47" i="10"/>
  <c r="M47" i="10"/>
  <c r="E47" i="10"/>
  <c r="K47" i="10"/>
  <c r="I47" i="10"/>
  <c r="M7" i="8"/>
  <c r="BK7" i="8" s="1"/>
  <c r="X38" i="9"/>
  <c r="Y6" i="18"/>
  <c r="X38" i="18" s="1"/>
  <c r="S38" i="2"/>
  <c r="D44" i="2"/>
  <c r="B30" i="17"/>
  <c r="B34" i="17"/>
  <c r="B38" i="17"/>
  <c r="B42" i="17"/>
  <c r="B46" i="17"/>
  <c r="B50" i="17"/>
  <c r="B54" i="17"/>
  <c r="B58" i="17"/>
  <c r="B62" i="17"/>
  <c r="B66" i="17"/>
  <c r="B70" i="17"/>
  <c r="Y7" i="15"/>
  <c r="AU7" i="8" s="1"/>
  <c r="BL7" i="8" s="1"/>
  <c r="H43" i="15"/>
  <c r="H43" i="18"/>
  <c r="U46" i="18" s="1"/>
  <c r="D44" i="18" s="1"/>
  <c r="I47" i="18"/>
  <c r="D44" i="6"/>
  <c r="B31" i="17"/>
  <c r="B35" i="17"/>
  <c r="B39" i="17"/>
  <c r="B43" i="17"/>
  <c r="B47" i="17"/>
  <c r="B51" i="17"/>
  <c r="B55" i="17"/>
  <c r="B59" i="17"/>
  <c r="B63" i="17"/>
  <c r="B67" i="17"/>
  <c r="B71" i="17"/>
  <c r="AH38" i="8"/>
  <c r="AR5" i="8"/>
  <c r="BL5" i="8" s="1"/>
  <c r="X38" i="14"/>
  <c r="N43" i="18"/>
  <c r="B32" i="17"/>
  <c r="B36" i="17"/>
  <c r="B40" i="17"/>
  <c r="B44" i="17"/>
  <c r="B48" i="17"/>
  <c r="B52" i="17"/>
  <c r="B56" i="17"/>
  <c r="B60" i="17"/>
  <c r="B64" i="17"/>
  <c r="AU4" i="8"/>
  <c r="X38" i="15"/>
  <c r="D43" i="14"/>
  <c r="G47" i="12"/>
  <c r="M47" i="12"/>
  <c r="E47" i="12"/>
  <c r="K47" i="12"/>
  <c r="S56" i="12"/>
  <c r="S38" i="15"/>
  <c r="J43" i="15"/>
  <c r="K47" i="15"/>
  <c r="I47" i="15"/>
  <c r="S38" i="14"/>
  <c r="J43" i="14"/>
  <c r="N43" i="14"/>
  <c r="D43" i="12"/>
  <c r="L43" i="12"/>
  <c r="T38" i="12"/>
  <c r="F43" i="12"/>
  <c r="N43" i="12"/>
  <c r="Y4" i="12"/>
  <c r="H43" i="12"/>
  <c r="T38" i="15"/>
  <c r="F43" i="15"/>
  <c r="E47" i="15"/>
  <c r="AQ38" i="8"/>
  <c r="F43" i="14"/>
  <c r="Y5" i="11"/>
  <c r="D43" i="10"/>
  <c r="L43" i="10"/>
  <c r="T38" i="10"/>
  <c r="F43" i="10"/>
  <c r="N43" i="10"/>
  <c r="Y4" i="10"/>
  <c r="H43" i="10"/>
  <c r="S38" i="9"/>
  <c r="T38" i="14"/>
  <c r="L43" i="14"/>
  <c r="F43" i="11"/>
  <c r="U46" i="9"/>
  <c r="S38" i="11"/>
  <c r="J43" i="11"/>
  <c r="D43" i="11"/>
  <c r="L43" i="11"/>
  <c r="T38" i="11"/>
  <c r="N43" i="11"/>
  <c r="E47" i="11"/>
  <c r="M47" i="11"/>
  <c r="D44" i="9"/>
  <c r="I47" i="9"/>
  <c r="K47" i="9"/>
  <c r="L38" i="8"/>
  <c r="E47" i="9"/>
  <c r="BG7" i="8"/>
  <c r="AB7" i="8"/>
  <c r="AB6" i="8"/>
  <c r="BG6" i="8"/>
  <c r="BG5" i="8"/>
  <c r="AB5" i="8"/>
  <c r="BG4" i="8"/>
  <c r="AB4" i="8"/>
  <c r="AD7" i="8"/>
  <c r="BF7" i="8"/>
  <c r="BI7" i="8"/>
  <c r="AD6" i="8"/>
  <c r="BF6" i="8"/>
  <c r="BI6" i="8"/>
  <c r="BI5" i="8"/>
  <c r="BF5" i="8"/>
  <c r="AD5" i="8"/>
  <c r="BF4" i="8"/>
  <c r="BI4" i="8"/>
  <c r="AD4" i="8"/>
  <c r="C38" i="8" l="1"/>
  <c r="J43" i="1"/>
  <c r="C3" i="17" s="1"/>
  <c r="H43" i="1"/>
  <c r="C4" i="17" s="1"/>
  <c r="D43" i="1"/>
  <c r="C6" i="17" s="1"/>
  <c r="L43" i="1"/>
  <c r="C2" i="17" s="1"/>
  <c r="T38" i="1"/>
  <c r="X38" i="1"/>
  <c r="N43" i="1"/>
  <c r="C1" i="17" s="1"/>
  <c r="F43" i="1"/>
  <c r="C5" i="17" s="1"/>
  <c r="AB38" i="8"/>
  <c r="BG38" i="8"/>
  <c r="AD38" i="8"/>
  <c r="BI38" i="8"/>
  <c r="BF38" i="8"/>
  <c r="U46" i="11"/>
  <c r="D44" i="11" s="1"/>
  <c r="D44" i="14"/>
  <c r="U46" i="14"/>
  <c r="P4" i="8"/>
  <c r="X38" i="10"/>
  <c r="U46" i="10"/>
  <c r="D44" i="10" s="1"/>
  <c r="AO4" i="8"/>
  <c r="AN38" i="8" s="1"/>
  <c r="X38" i="12"/>
  <c r="AT38" i="8"/>
  <c r="U46" i="15"/>
  <c r="D44" i="15" s="1"/>
  <c r="X38" i="11"/>
  <c r="S5" i="8"/>
  <c r="U46" i="12"/>
  <c r="D44" i="12"/>
  <c r="U46" i="1" l="1"/>
  <c r="D44" i="1" s="1"/>
  <c r="BK5" i="8"/>
  <c r="R38" i="8"/>
  <c r="O38" i="8"/>
  <c r="BK4" i="8"/>
  <c r="BL4" i="8"/>
  <c r="BL38" i="8" s="1"/>
  <c r="BK38" i="8" l="1"/>
</calcChain>
</file>

<file path=xl/sharedStrings.xml><?xml version="1.0" encoding="utf-8"?>
<sst xmlns="http://schemas.openxmlformats.org/spreadsheetml/2006/main" count="353" uniqueCount="77">
  <si>
    <t>Summe</t>
  </si>
  <si>
    <t>Note</t>
  </si>
  <si>
    <t>Aufgabe</t>
  </si>
  <si>
    <t>Schlüssel:</t>
  </si>
  <si>
    <t>Punkte</t>
  </si>
  <si>
    <t>Anzahl</t>
  </si>
  <si>
    <t>Maximum</t>
  </si>
  <si>
    <t>Prozentschlüssel</t>
  </si>
  <si>
    <t>Durchschnitt</t>
  </si>
  <si>
    <t>1. Schulaufgabe</t>
  </si>
  <si>
    <t>2. Schulaufgabe</t>
  </si>
  <si>
    <t>3. Schulaufgabe</t>
  </si>
  <si>
    <t>4. Schulaufgabe</t>
  </si>
  <si>
    <t>Gesamtübersicht</t>
  </si>
  <si>
    <t>7a</t>
  </si>
  <si>
    <t>Mathematik</t>
  </si>
  <si>
    <t>1. Extemporale</t>
  </si>
  <si>
    <t>2. Extemporale</t>
  </si>
  <si>
    <t>3. Extemporale</t>
  </si>
  <si>
    <t>4. Extemporale</t>
  </si>
  <si>
    <t>S1</t>
  </si>
  <si>
    <t>S2</t>
  </si>
  <si>
    <t>5. Extemporale</t>
  </si>
  <si>
    <t>6. Extemporale</t>
  </si>
  <si>
    <t>S3</t>
  </si>
  <si>
    <t>S4</t>
  </si>
  <si>
    <t>Ex1</t>
  </si>
  <si>
    <t>Ex2</t>
  </si>
  <si>
    <t>Ex3</t>
  </si>
  <si>
    <t>Ex4</t>
  </si>
  <si>
    <t>m1</t>
  </si>
  <si>
    <t>m2</t>
  </si>
  <si>
    <t>m3</t>
  </si>
  <si>
    <t>m4</t>
  </si>
  <si>
    <t>m5</t>
  </si>
  <si>
    <t>Ex5</t>
  </si>
  <si>
    <t>Ex6</t>
  </si>
  <si>
    <t>m7</t>
  </si>
  <si>
    <t>m6</t>
  </si>
  <si>
    <t>Zeugnis</t>
  </si>
  <si>
    <t>mü</t>
  </si>
  <si>
    <t>schr</t>
  </si>
  <si>
    <t>Ges</t>
  </si>
  <si>
    <t>Datum:</t>
  </si>
  <si>
    <t>Fertig?</t>
  </si>
  <si>
    <t>2. Halbjahr</t>
  </si>
  <si>
    <t>1. Halbjahr</t>
  </si>
  <si>
    <t>Durchschnitt:</t>
  </si>
  <si>
    <t>Am1</t>
  </si>
  <si>
    <t>Am2</t>
  </si>
  <si>
    <t>Schulaufgabenfaktor:</t>
  </si>
  <si>
    <t>Anwesend:</t>
  </si>
  <si>
    <t>1</t>
  </si>
  <si>
    <t>Über-</t>
  </si>
  <si>
    <t>nehmen</t>
  </si>
  <si>
    <t>Nachgeschrieben:</t>
  </si>
  <si>
    <t>Nachkommastellen</t>
  </si>
  <si>
    <t xml:space="preserve">Durchschnitt der Schulaufgaben auf   </t>
  </si>
  <si>
    <t xml:space="preserve">Durchschnitt der mündlichen Noten auf   </t>
  </si>
  <si>
    <t xml:space="preserve">Gesamtdurchschnitt auf   </t>
  </si>
  <si>
    <t>Runden:</t>
  </si>
  <si>
    <t>abrunden</t>
  </si>
  <si>
    <t>S5</t>
  </si>
  <si>
    <t>5. Schulaufgabe</t>
  </si>
  <si>
    <t>Von:</t>
  </si>
  <si>
    <t>Bis:</t>
  </si>
  <si>
    <t>Min:</t>
  </si>
  <si>
    <t>j</t>
  </si>
  <si>
    <t>2017/2018</t>
  </si>
  <si>
    <t>Alfred Anders</t>
  </si>
  <si>
    <t>Berta Bunsig</t>
  </si>
  <si>
    <t>Carlo Crämer</t>
  </si>
  <si>
    <t>Daniela Daune</t>
  </si>
  <si>
    <t>1a</t>
  </si>
  <si>
    <t>b</t>
  </si>
  <si>
    <t>2a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</si>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</sst>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3" formatCode="d/m/yy"/>
    <numFmt numFmtId="184" formatCode="h:mm"/>
  </numFmts>
  <fonts count="12" x14ac:knownFonts="1">
    <font>
      <sz val="10"/>
      <name val="Arial"/>
    </font>
    <font>
      <b/>
      <sz val="16"/>
      <name val="Arial"/>
      <family val="2"/>
    </font>
    <font>
      <sz val="10"/>
      <name val="Courier New"/>
      <family val="3"/>
    </font>
    <font>
      <sz val="16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sz val="16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6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4">
    <xf numFmtId="0" fontId="0" fillId="0" borderId="0" xfId="0"/>
    <xf numFmtId="49" fontId="0" fillId="0" borderId="0" xfId="0" applyNumberFormat="1"/>
    <xf numFmtId="49" fontId="0" fillId="0" borderId="1" xfId="0" applyNumberFormat="1" applyBorder="1"/>
    <xf numFmtId="49" fontId="0" fillId="0" borderId="2" xfId="0" applyNumberFormat="1" applyBorder="1"/>
    <xf numFmtId="0" fontId="0" fillId="2" borderId="0" xfId="0" applyFill="1"/>
    <xf numFmtId="0" fontId="0" fillId="2" borderId="2" xfId="0" applyFill="1" applyBorder="1"/>
    <xf numFmtId="49" fontId="1" fillId="0" borderId="0" xfId="0" applyNumberFormat="1" applyFont="1"/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Protection="1">
      <protection locked="0"/>
    </xf>
    <xf numFmtId="0" fontId="0" fillId="0" borderId="2" xfId="0" applyNumberFormat="1" applyBorder="1" applyProtection="1">
      <protection locked="0"/>
    </xf>
    <xf numFmtId="49" fontId="0" fillId="0" borderId="1" xfId="0" applyNumberFormat="1" applyBorder="1" applyProtection="1">
      <protection locked="0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2" fontId="0" fillId="2" borderId="0" xfId="0" applyNumberFormat="1" applyFill="1"/>
    <xf numFmtId="0" fontId="1" fillId="0" borderId="0" xfId="0" applyFont="1" applyAlignment="1" applyProtection="1">
      <alignment horizontal="center"/>
      <protection locked="0"/>
    </xf>
    <xf numFmtId="0" fontId="0" fillId="2" borderId="3" xfId="0" applyFill="1" applyBorder="1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2" borderId="0" xfId="0" applyFill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4" xfId="0" applyBorder="1" applyAlignment="1" applyProtection="1">
      <alignment horizontal="center"/>
      <protection locked="0"/>
    </xf>
    <xf numFmtId="0" fontId="0" fillId="2" borderId="5" xfId="0" applyFill="1" applyBorder="1" applyAlignment="1">
      <alignment horizontal="center"/>
    </xf>
    <xf numFmtId="0" fontId="0" fillId="0" borderId="0" xfId="0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/>
      <protection locked="0"/>
    </xf>
    <xf numFmtId="49" fontId="2" fillId="0" borderId="7" xfId="0" applyNumberFormat="1" applyFont="1" applyBorder="1" applyAlignment="1" applyProtection="1">
      <alignment horizontal="center" wrapText="1"/>
    </xf>
    <xf numFmtId="0" fontId="0" fillId="2" borderId="0" xfId="0" applyFill="1" applyBorder="1" applyAlignment="1">
      <alignment horizontal="center"/>
    </xf>
    <xf numFmtId="0" fontId="0" fillId="0" borderId="1" xfId="0" applyBorder="1"/>
    <xf numFmtId="0" fontId="0" fillId="0" borderId="5" xfId="0" applyBorder="1"/>
    <xf numFmtId="0" fontId="0" fillId="2" borderId="1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8" xfId="0" applyBorder="1"/>
    <xf numFmtId="0" fontId="0" fillId="2" borderId="1" xfId="0" applyFill="1" applyBorder="1"/>
    <xf numFmtId="0" fontId="8" fillId="0" borderId="0" xfId="0" applyFont="1"/>
    <xf numFmtId="0" fontId="0" fillId="2" borderId="6" xfId="0" applyFill="1" applyBorder="1" applyAlignment="1" applyProtection="1">
      <alignment horizontal="center"/>
    </xf>
    <xf numFmtId="49" fontId="2" fillId="0" borderId="9" xfId="0" applyNumberFormat="1" applyFont="1" applyBorder="1" applyAlignment="1" applyProtection="1">
      <alignment horizontal="center" wrapText="1"/>
      <protection locked="0"/>
    </xf>
    <xf numFmtId="0" fontId="2" fillId="0" borderId="7" xfId="0" applyFont="1" applyBorder="1" applyAlignment="1" applyProtection="1">
      <alignment horizontal="center" wrapText="1"/>
      <protection locked="0"/>
    </xf>
    <xf numFmtId="0" fontId="2" fillId="0" borderId="9" xfId="0" applyFont="1" applyBorder="1" applyAlignment="1" applyProtection="1">
      <alignment horizontal="center" wrapText="1"/>
      <protection locked="0"/>
    </xf>
    <xf numFmtId="49" fontId="0" fillId="0" borderId="0" xfId="0" applyNumberFormat="1" applyProtection="1">
      <protection locked="0"/>
    </xf>
    <xf numFmtId="0" fontId="0" fillId="2" borderId="6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2" fontId="0" fillId="2" borderId="4" xfId="0" applyNumberFormat="1" applyFill="1" applyBorder="1" applyAlignment="1">
      <alignment horizontal="center"/>
    </xf>
    <xf numFmtId="0" fontId="0" fillId="0" borderId="11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49" fontId="0" fillId="0" borderId="12" xfId="0" applyNumberFormat="1" applyBorder="1"/>
    <xf numFmtId="49" fontId="10" fillId="0" borderId="0" xfId="0" applyNumberFormat="1" applyFont="1"/>
    <xf numFmtId="49" fontId="0" fillId="0" borderId="13" xfId="0" applyNumberFormat="1" applyBorder="1"/>
    <xf numFmtId="2" fontId="0" fillId="0" borderId="0" xfId="0" applyNumberFormat="1" applyAlignment="1">
      <alignment horizontal="center"/>
    </xf>
    <xf numFmtId="49" fontId="0" fillId="2" borderId="2" xfId="0" applyNumberFormat="1" applyFill="1" applyBorder="1"/>
    <xf numFmtId="0" fontId="0" fillId="2" borderId="14" xfId="0" applyFill="1" applyBorder="1" applyAlignment="1">
      <alignment horizontal="center"/>
    </xf>
    <xf numFmtId="0" fontId="0" fillId="3" borderId="0" xfId="0" applyFill="1" applyProtection="1">
      <protection locked="0"/>
    </xf>
    <xf numFmtId="0" fontId="0" fillId="2" borderId="15" xfId="0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10" fillId="0" borderId="0" xfId="0" applyFont="1"/>
    <xf numFmtId="0" fontId="5" fillId="0" borderId="0" xfId="0" applyFont="1"/>
    <xf numFmtId="0" fontId="5" fillId="0" borderId="0" xfId="0" applyFont="1" applyProtection="1"/>
    <xf numFmtId="0" fontId="0" fillId="0" borderId="0" xfId="0" applyProtection="1"/>
    <xf numFmtId="0" fontId="5" fillId="0" borderId="0" xfId="0" applyFont="1" applyAlignment="1" applyProtection="1">
      <alignment horizontal="center"/>
    </xf>
    <xf numFmtId="2" fontId="0" fillId="0" borderId="16" xfId="0" applyNumberFormat="1" applyBorder="1" applyAlignment="1">
      <alignment horizontal="center"/>
    </xf>
    <xf numFmtId="2" fontId="0" fillId="0" borderId="12" xfId="0" applyNumberFormat="1" applyBorder="1" applyAlignment="1">
      <alignment horizontal="center"/>
    </xf>
    <xf numFmtId="2" fontId="0" fillId="2" borderId="5" xfId="0" applyNumberFormat="1" applyFill="1" applyBorder="1" applyAlignment="1">
      <alignment horizontal="center"/>
    </xf>
    <xf numFmtId="2" fontId="0" fillId="0" borderId="5" xfId="0" applyNumberForma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0" borderId="0" xfId="0" applyFill="1"/>
    <xf numFmtId="0" fontId="9" fillId="0" borderId="0" xfId="0" applyFont="1"/>
    <xf numFmtId="0" fontId="0" fillId="0" borderId="0" xfId="0" applyNumberFormat="1" applyAlignment="1">
      <alignment horizontal="center"/>
    </xf>
    <xf numFmtId="184" fontId="0" fillId="0" borderId="0" xfId="0" applyNumberFormat="1"/>
    <xf numFmtId="0" fontId="0" fillId="0" borderId="0" xfId="0" applyAlignment="1"/>
    <xf numFmtId="0" fontId="0" fillId="0" borderId="0" xfId="0" applyAlignment="1" applyProtection="1">
      <protection locked="0"/>
    </xf>
    <xf numFmtId="0" fontId="0" fillId="0" borderId="0" xfId="0" applyNumberFormat="1"/>
    <xf numFmtId="0" fontId="0" fillId="0" borderId="16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2" borderId="12" xfId="0" applyFill="1" applyBorder="1" applyAlignment="1">
      <alignment horizontal="center"/>
    </xf>
    <xf numFmtId="2" fontId="0" fillId="5" borderId="0" xfId="0" applyNumberFormat="1" applyFill="1" applyAlignment="1">
      <alignment horizontal="center"/>
    </xf>
    <xf numFmtId="2" fontId="0" fillId="5" borderId="18" xfId="0" applyNumberFormat="1" applyFill="1" applyBorder="1" applyAlignment="1">
      <alignment horizontal="center"/>
    </xf>
    <xf numFmtId="2" fontId="0" fillId="5" borderId="15" xfId="0" applyNumberFormat="1" applyFill="1" applyBorder="1" applyAlignment="1">
      <alignment horizontal="center"/>
    </xf>
    <xf numFmtId="2" fontId="0" fillId="5" borderId="4" xfId="0" applyNumberFormat="1" applyFill="1" applyBorder="1" applyAlignment="1">
      <alignment horizontal="center"/>
    </xf>
    <xf numFmtId="2" fontId="0" fillId="0" borderId="15" xfId="0" applyNumberFormat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2" fontId="0" fillId="0" borderId="18" xfId="0" applyNumberFormat="1" applyBorder="1" applyAlignment="1">
      <alignment horizontal="center"/>
    </xf>
    <xf numFmtId="2" fontId="0" fillId="5" borderId="19" xfId="0" applyNumberFormat="1" applyFill="1" applyBorder="1" applyAlignment="1">
      <alignment horizontal="center"/>
    </xf>
    <xf numFmtId="2" fontId="0" fillId="5" borderId="20" xfId="0" applyNumberFormat="1" applyFill="1" applyBorder="1" applyAlignment="1">
      <alignment horizontal="center"/>
    </xf>
    <xf numFmtId="2" fontId="0" fillId="5" borderId="9" xfId="0" applyNumberFormat="1" applyFill="1" applyBorder="1" applyAlignment="1">
      <alignment horizontal="center"/>
    </xf>
    <xf numFmtId="0" fontId="0" fillId="0" borderId="21" xfId="0" applyBorder="1"/>
    <xf numFmtId="0" fontId="0" fillId="0" borderId="12" xfId="0" applyNumberFormat="1" applyBorder="1" applyProtection="1">
      <protection locked="0"/>
    </xf>
    <xf numFmtId="0" fontId="0" fillId="0" borderId="0" xfId="0" applyNumberFormat="1" applyBorder="1" applyAlignment="1">
      <alignment horizontal="center"/>
    </xf>
    <xf numFmtId="0" fontId="0" fillId="0" borderId="13" xfId="0" applyNumberFormat="1" applyBorder="1" applyProtection="1">
      <protection locked="0"/>
    </xf>
    <xf numFmtId="0" fontId="0" fillId="2" borderId="13" xfId="0" applyNumberFormat="1" applyFill="1" applyBorder="1" applyAlignment="1">
      <alignment horizontal="center"/>
    </xf>
    <xf numFmtId="0" fontId="0" fillId="0" borderId="0" xfId="0" applyNumberFormat="1" applyProtection="1">
      <protection locked="0"/>
    </xf>
    <xf numFmtId="0" fontId="0" fillId="2" borderId="0" xfId="0" applyNumberFormat="1" applyFill="1" applyBorder="1" applyAlignment="1">
      <alignment horizontal="center"/>
    </xf>
    <xf numFmtId="0" fontId="0" fillId="0" borderId="0" xfId="0" applyNumberFormat="1" applyAlignment="1" applyProtection="1">
      <alignment horizontal="center"/>
      <protection locked="0"/>
    </xf>
    <xf numFmtId="0" fontId="0" fillId="0" borderId="1" xfId="0" applyNumberFormat="1" applyBorder="1" applyProtection="1">
      <protection locked="0"/>
    </xf>
    <xf numFmtId="0" fontId="0" fillId="2" borderId="1" xfId="0" applyNumberFormat="1" applyFill="1" applyBorder="1" applyAlignment="1">
      <alignment horizontal="center"/>
    </xf>
    <xf numFmtId="0" fontId="0" fillId="0" borderId="1" xfId="0" applyNumberFormat="1" applyBorder="1" applyAlignment="1" applyProtection="1">
      <alignment horizontal="center"/>
      <protection locked="0"/>
    </xf>
    <xf numFmtId="0" fontId="0" fillId="2" borderId="0" xfId="0" applyNumberFormat="1" applyFill="1" applyAlignment="1">
      <alignment horizontal="center"/>
    </xf>
    <xf numFmtId="0" fontId="0" fillId="0" borderId="22" xfId="0" applyNumberFormat="1" applyBorder="1" applyAlignment="1">
      <alignment horizontal="center"/>
    </xf>
    <xf numFmtId="0" fontId="0" fillId="2" borderId="0" xfId="0" applyFill="1" applyAlignment="1" applyProtection="1">
      <alignment horizontal="center"/>
      <protection locked="0"/>
    </xf>
    <xf numFmtId="49" fontId="9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2" fontId="0" fillId="2" borderId="0" xfId="0" applyNumberFormat="1" applyFill="1" applyAlignment="1">
      <alignment horizontal="center"/>
    </xf>
    <xf numFmtId="49" fontId="9" fillId="0" borderId="12" xfId="0" applyNumberFormat="1" applyFont="1" applyBorder="1" applyAlignment="1">
      <alignment horizontal="center"/>
    </xf>
    <xf numFmtId="2" fontId="0" fillId="2" borderId="17" xfId="0" applyNumberFormat="1" applyFill="1" applyBorder="1" applyAlignment="1">
      <alignment horizontal="center"/>
    </xf>
    <xf numFmtId="2" fontId="0" fillId="2" borderId="22" xfId="0" applyNumberFormat="1" applyFill="1" applyBorder="1" applyAlignment="1">
      <alignment horizontal="center"/>
    </xf>
    <xf numFmtId="0" fontId="4" fillId="0" borderId="0" xfId="0" applyFont="1" applyAlignment="1">
      <alignment horizontal="center"/>
    </xf>
    <xf numFmtId="183" fontId="0" fillId="0" borderId="0" xfId="0" applyNumberFormat="1" applyAlignment="1">
      <alignment horizontal="center"/>
    </xf>
    <xf numFmtId="0" fontId="3" fillId="0" borderId="0" xfId="0" applyFont="1" applyAlignment="1">
      <alignment horizontal="center"/>
    </xf>
    <xf numFmtId="0" fontId="0" fillId="0" borderId="11" xfId="0" applyBorder="1" applyAlignment="1">
      <alignment horizontal="center"/>
    </xf>
    <xf numFmtId="0" fontId="0" fillId="0" borderId="8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2" xfId="0" applyNumberFormat="1" applyBorder="1" applyAlignment="1">
      <alignment horizontal="center"/>
    </xf>
    <xf numFmtId="10" fontId="0" fillId="0" borderId="22" xfId="0" applyNumberFormat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5" fillId="0" borderId="0" xfId="0" applyFont="1" applyAlignment="1" applyProtection="1">
      <alignment horizontal="center"/>
    </xf>
    <xf numFmtId="0" fontId="10" fillId="0" borderId="0" xfId="0" applyFont="1" applyAlignment="1" applyProtection="1">
      <alignment horizontal="center"/>
    </xf>
    <xf numFmtId="2" fontId="0" fillId="2" borderId="15" xfId="0" applyNumberFormat="1" applyFill="1" applyBorder="1" applyAlignment="1">
      <alignment horizontal="center"/>
    </xf>
    <xf numFmtId="0" fontId="11" fillId="0" borderId="0" xfId="0" applyFont="1" applyAlignment="1" applyProtection="1">
      <alignment horizontal="center"/>
      <protection locked="0"/>
    </xf>
    <xf numFmtId="0" fontId="6" fillId="0" borderId="0" xfId="0" applyFont="1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0" fillId="0" borderId="0" xfId="0" applyNumberFormat="1" applyAlignment="1" applyProtection="1">
      <alignment horizontal="center"/>
      <protection locked="0"/>
    </xf>
    <xf numFmtId="14" fontId="0" fillId="0" borderId="0" xfId="0" applyNumberFormat="1" applyAlignment="1" applyProtection="1">
      <alignment horizontal="center"/>
      <protection locked="0"/>
    </xf>
  </cellXfs>
  <cellStyles count="1">
    <cellStyle name="Standard" xfId="0" builtinId="0"/>
  </cellStyles>
  <dxfs count="8">
    <dxf>
      <fill>
        <patternFill>
          <bgColor indexed="10"/>
        </patternFill>
      </fill>
    </dxf>
    <dxf>
      <fill>
        <patternFill>
          <bgColor indexed="47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0"/>
        </patternFill>
      </fill>
    </dxf>
    <dxf>
      <fill>
        <patternFill>
          <bgColor indexed="53"/>
        </patternFill>
      </fill>
    </dxf>
    <dxf>
      <fill>
        <patternFill>
          <bgColor indexed="10"/>
        </patternFill>
      </fill>
    </dxf>
    <dxf>
      <fill>
        <patternFill>
          <bgColor indexed="5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.emf"/></Relationships>
</file>

<file path=xl/drawings/_rels/vmlDrawing12.vml.rels><?xml version="1.0" encoding="UTF-8" standalone="yes"?>
<Relationships xmlns="http://schemas.openxmlformats.org/package/2006/relationships"><Relationship Id="rId3" Type="http://schemas.openxmlformats.org/officeDocument/2006/relationships/image" Target="../media/image12.emf"/><Relationship Id="rId2" Type="http://schemas.openxmlformats.org/officeDocument/2006/relationships/image" Target="../media/image13.emf"/><Relationship Id="rId1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198120</xdr:colOff>
      <xdr:row>41</xdr:row>
      <xdr:rowOff>76200</xdr:rowOff>
    </xdr:from>
    <xdr:to>
      <xdr:col>27</xdr:col>
      <xdr:colOff>670560</xdr:colOff>
      <xdr:row>43</xdr:row>
      <xdr:rowOff>68580</xdr:rowOff>
    </xdr:to>
    <xdr:sp macro="[0]!Punkteverteilung" textlink="">
      <xdr:nvSpPr>
        <xdr:cNvPr id="1042" name="Text Box 18"/>
        <xdr:cNvSpPr txBox="1">
          <a:spLocks noChangeArrowheads="1"/>
        </xdr:cNvSpPr>
      </xdr:nvSpPr>
      <xdr:spPr bwMode="auto">
        <a:xfrm>
          <a:off x="8542020" y="7421880"/>
          <a:ext cx="1577340" cy="3429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3366FF" mc:Ignorable="a14" a14:legacySpreadsheetColorIndex="48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45720" tIns="32004" rIns="45720" bIns="32004" anchor="ctr" upright="1"/>
        <a:lstStyle/>
        <a:p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Punkteverteilung</a:t>
          </a:r>
        </a:p>
      </xdr:txBody>
    </xdr:sp>
    <xdr:clientData fPrintsWithSheet="0"/>
  </xdr:twoCellAnchor>
  <xdr:twoCellAnchor>
    <xdr:from>
      <xdr:col>24</xdr:col>
      <xdr:colOff>182880</xdr:colOff>
      <xdr:row>44</xdr:row>
      <xdr:rowOff>68580</xdr:rowOff>
    </xdr:from>
    <xdr:to>
      <xdr:col>27</xdr:col>
      <xdr:colOff>662940</xdr:colOff>
      <xdr:row>46</xdr:row>
      <xdr:rowOff>106680</xdr:rowOff>
    </xdr:to>
    <xdr:sp macro="[0]!Notenverteilung" textlink="">
      <xdr:nvSpPr>
        <xdr:cNvPr id="1043" name="Text Box 19"/>
        <xdr:cNvSpPr txBox="1">
          <a:spLocks noChangeArrowheads="1"/>
        </xdr:cNvSpPr>
      </xdr:nvSpPr>
      <xdr:spPr bwMode="auto">
        <a:xfrm>
          <a:off x="8526780" y="7932420"/>
          <a:ext cx="1584960" cy="28956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8000" mc:Ignorable="a14" a14:legacySpreadsheetColorIndex="1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45720" tIns="32004" rIns="45720" bIns="32004" anchor="ctr" upright="1"/>
        <a:lstStyle/>
        <a:p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Notenverteilung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358140</xdr:colOff>
          <xdr:row>47</xdr:row>
          <xdr:rowOff>30480</xdr:rowOff>
        </xdr:from>
        <xdr:to>
          <xdr:col>17</xdr:col>
          <xdr:colOff>114300</xdr:colOff>
          <xdr:row>49</xdr:row>
          <xdr:rowOff>30480</xdr:rowOff>
        </xdr:to>
        <xdr:sp macro="" textlink="">
          <xdr:nvSpPr>
            <xdr:cNvPr id="1101" name="CommandButton1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198120</xdr:colOff>
      <xdr:row>41</xdr:row>
      <xdr:rowOff>76200</xdr:rowOff>
    </xdr:from>
    <xdr:to>
      <xdr:col>27</xdr:col>
      <xdr:colOff>670560</xdr:colOff>
      <xdr:row>43</xdr:row>
      <xdr:rowOff>68580</xdr:rowOff>
    </xdr:to>
    <xdr:sp macro="[0]!Punkteverteilung" textlink="">
      <xdr:nvSpPr>
        <xdr:cNvPr id="3081" name="Text Box 1033"/>
        <xdr:cNvSpPr txBox="1">
          <a:spLocks noChangeArrowheads="1"/>
        </xdr:cNvSpPr>
      </xdr:nvSpPr>
      <xdr:spPr bwMode="auto">
        <a:xfrm>
          <a:off x="8564880" y="7421880"/>
          <a:ext cx="1577340" cy="3429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3366FF" mc:Ignorable="a14" a14:legacySpreadsheetColorIndex="48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45720" tIns="32004" rIns="45720" bIns="32004" anchor="ctr" upright="1"/>
        <a:lstStyle/>
        <a:p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Punkteverteilung</a:t>
          </a:r>
        </a:p>
      </xdr:txBody>
    </xdr:sp>
    <xdr:clientData fPrintsWithSheet="0"/>
  </xdr:twoCellAnchor>
  <xdr:twoCellAnchor>
    <xdr:from>
      <xdr:col>24</xdr:col>
      <xdr:colOff>182880</xdr:colOff>
      <xdr:row>44</xdr:row>
      <xdr:rowOff>68580</xdr:rowOff>
    </xdr:from>
    <xdr:to>
      <xdr:col>27</xdr:col>
      <xdr:colOff>662940</xdr:colOff>
      <xdr:row>46</xdr:row>
      <xdr:rowOff>106680</xdr:rowOff>
    </xdr:to>
    <xdr:sp macro="[0]!Notenverteilung" textlink="">
      <xdr:nvSpPr>
        <xdr:cNvPr id="3082" name="Text Box 1034"/>
        <xdr:cNvSpPr txBox="1">
          <a:spLocks noChangeArrowheads="1"/>
        </xdr:cNvSpPr>
      </xdr:nvSpPr>
      <xdr:spPr bwMode="auto">
        <a:xfrm>
          <a:off x="8549640" y="7932420"/>
          <a:ext cx="1584960" cy="28956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8000" mc:Ignorable="a14" a14:legacySpreadsheetColorIndex="1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45720" tIns="32004" rIns="45720" bIns="32004" anchor="ctr" upright="1"/>
        <a:lstStyle/>
        <a:p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Notenverteilung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274320</xdr:colOff>
          <xdr:row>46</xdr:row>
          <xdr:rowOff>144780</xdr:rowOff>
        </xdr:from>
        <xdr:to>
          <xdr:col>17</xdr:col>
          <xdr:colOff>30480</xdr:colOff>
          <xdr:row>48</xdr:row>
          <xdr:rowOff>182880</xdr:rowOff>
        </xdr:to>
        <xdr:sp macro="" textlink="">
          <xdr:nvSpPr>
            <xdr:cNvPr id="3083" name="CommandButton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198120</xdr:colOff>
      <xdr:row>41</xdr:row>
      <xdr:rowOff>76200</xdr:rowOff>
    </xdr:from>
    <xdr:to>
      <xdr:col>27</xdr:col>
      <xdr:colOff>670560</xdr:colOff>
      <xdr:row>43</xdr:row>
      <xdr:rowOff>68580</xdr:rowOff>
    </xdr:to>
    <xdr:sp macro="[0]!Punkteverteilung" textlink="">
      <xdr:nvSpPr>
        <xdr:cNvPr id="4104" name="Text Box 8"/>
        <xdr:cNvSpPr txBox="1">
          <a:spLocks noChangeArrowheads="1"/>
        </xdr:cNvSpPr>
      </xdr:nvSpPr>
      <xdr:spPr bwMode="auto">
        <a:xfrm>
          <a:off x="8564880" y="7421880"/>
          <a:ext cx="1577340" cy="3429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3366FF" mc:Ignorable="a14" a14:legacySpreadsheetColorIndex="48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45720" tIns="32004" rIns="45720" bIns="32004" anchor="ctr" upright="1"/>
        <a:lstStyle/>
        <a:p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Punkteverteilung</a:t>
          </a:r>
        </a:p>
      </xdr:txBody>
    </xdr:sp>
    <xdr:clientData fPrintsWithSheet="0"/>
  </xdr:twoCellAnchor>
  <xdr:twoCellAnchor>
    <xdr:from>
      <xdr:col>24</xdr:col>
      <xdr:colOff>182880</xdr:colOff>
      <xdr:row>44</xdr:row>
      <xdr:rowOff>68580</xdr:rowOff>
    </xdr:from>
    <xdr:to>
      <xdr:col>27</xdr:col>
      <xdr:colOff>662940</xdr:colOff>
      <xdr:row>46</xdr:row>
      <xdr:rowOff>106680</xdr:rowOff>
    </xdr:to>
    <xdr:sp macro="[0]!Notenverteilung" textlink="">
      <xdr:nvSpPr>
        <xdr:cNvPr id="4105" name="Text Box 9"/>
        <xdr:cNvSpPr txBox="1">
          <a:spLocks noChangeArrowheads="1"/>
        </xdr:cNvSpPr>
      </xdr:nvSpPr>
      <xdr:spPr bwMode="auto">
        <a:xfrm>
          <a:off x="8549640" y="7932420"/>
          <a:ext cx="1584960" cy="28956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8000" mc:Ignorable="a14" a14:legacySpreadsheetColorIndex="1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45720" tIns="32004" rIns="45720" bIns="32004" anchor="ctr" upright="1"/>
        <a:lstStyle/>
        <a:p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Notenverteilung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266700</xdr:colOff>
          <xdr:row>47</xdr:row>
          <xdr:rowOff>30480</xdr:rowOff>
        </xdr:from>
        <xdr:to>
          <xdr:col>17</xdr:col>
          <xdr:colOff>22860</xdr:colOff>
          <xdr:row>49</xdr:row>
          <xdr:rowOff>30480</xdr:rowOff>
        </xdr:to>
        <xdr:sp macro="" textlink="">
          <xdr:nvSpPr>
            <xdr:cNvPr id="4106" name="CommandButton1" hidden="1">
              <a:extLst>
                <a:ext uri="{63B3BB69-23CF-44E3-9099-C40C66FF867C}">
                  <a14:compatExt spid="_x0000_s4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198120</xdr:colOff>
      <xdr:row>41</xdr:row>
      <xdr:rowOff>76200</xdr:rowOff>
    </xdr:from>
    <xdr:to>
      <xdr:col>27</xdr:col>
      <xdr:colOff>670560</xdr:colOff>
      <xdr:row>43</xdr:row>
      <xdr:rowOff>68580</xdr:rowOff>
    </xdr:to>
    <xdr:sp macro="[0]!Punkteverteilung" textlink="">
      <xdr:nvSpPr>
        <xdr:cNvPr id="5126" name="Text Box 6"/>
        <xdr:cNvSpPr txBox="1">
          <a:spLocks noChangeArrowheads="1"/>
        </xdr:cNvSpPr>
      </xdr:nvSpPr>
      <xdr:spPr bwMode="auto">
        <a:xfrm>
          <a:off x="8633460" y="7421880"/>
          <a:ext cx="1577340" cy="3429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3366FF" mc:Ignorable="a14" a14:legacySpreadsheetColorIndex="48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45720" tIns="32004" rIns="45720" bIns="32004" anchor="ctr" upright="1"/>
        <a:lstStyle/>
        <a:p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Punkteverteilung</a:t>
          </a:r>
        </a:p>
      </xdr:txBody>
    </xdr:sp>
    <xdr:clientData fPrintsWithSheet="0"/>
  </xdr:twoCellAnchor>
  <xdr:twoCellAnchor>
    <xdr:from>
      <xdr:col>24</xdr:col>
      <xdr:colOff>182880</xdr:colOff>
      <xdr:row>44</xdr:row>
      <xdr:rowOff>68580</xdr:rowOff>
    </xdr:from>
    <xdr:to>
      <xdr:col>27</xdr:col>
      <xdr:colOff>662940</xdr:colOff>
      <xdr:row>46</xdr:row>
      <xdr:rowOff>106680</xdr:rowOff>
    </xdr:to>
    <xdr:sp macro="[0]!Notenverteilung" textlink="">
      <xdr:nvSpPr>
        <xdr:cNvPr id="5127" name="Text Box 7"/>
        <xdr:cNvSpPr txBox="1">
          <a:spLocks noChangeArrowheads="1"/>
        </xdr:cNvSpPr>
      </xdr:nvSpPr>
      <xdr:spPr bwMode="auto">
        <a:xfrm>
          <a:off x="8618220" y="7932420"/>
          <a:ext cx="1584960" cy="28956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8000" mc:Ignorable="a14" a14:legacySpreadsheetColorIndex="1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45720" tIns="32004" rIns="45720" bIns="32004" anchor="ctr" upright="1"/>
        <a:lstStyle/>
        <a:p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Notenverteilung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38100</xdr:colOff>
          <xdr:row>46</xdr:row>
          <xdr:rowOff>106680</xdr:rowOff>
        </xdr:from>
        <xdr:to>
          <xdr:col>17</xdr:col>
          <xdr:colOff>175260</xdr:colOff>
          <xdr:row>48</xdr:row>
          <xdr:rowOff>144780</xdr:rowOff>
        </xdr:to>
        <xdr:sp macro="" textlink="">
          <xdr:nvSpPr>
            <xdr:cNvPr id="5128" name="CommandButton1" hidden="1">
              <a:extLst>
                <a:ext uri="{63B3BB69-23CF-44E3-9099-C40C66FF867C}">
                  <a14:compatExt spid="_x0000_s5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198120</xdr:colOff>
      <xdr:row>41</xdr:row>
      <xdr:rowOff>76200</xdr:rowOff>
    </xdr:from>
    <xdr:to>
      <xdr:col>27</xdr:col>
      <xdr:colOff>670560</xdr:colOff>
      <xdr:row>43</xdr:row>
      <xdr:rowOff>68580</xdr:rowOff>
    </xdr:to>
    <xdr:sp macro="[0]!Punkteverteilung" textlink="">
      <xdr:nvSpPr>
        <xdr:cNvPr id="15364" name="Text Box 4"/>
        <xdr:cNvSpPr txBox="1">
          <a:spLocks noChangeArrowheads="1"/>
        </xdr:cNvSpPr>
      </xdr:nvSpPr>
      <xdr:spPr bwMode="auto">
        <a:xfrm>
          <a:off x="8633460" y="7421880"/>
          <a:ext cx="1577340" cy="3429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3366FF" mc:Ignorable="a14" a14:legacySpreadsheetColorIndex="48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45720" tIns="32004" rIns="45720" bIns="32004" anchor="ctr" upright="1"/>
        <a:lstStyle/>
        <a:p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Punkteverteilung</a:t>
          </a:r>
        </a:p>
      </xdr:txBody>
    </xdr:sp>
    <xdr:clientData fPrintsWithSheet="0"/>
  </xdr:twoCellAnchor>
  <xdr:twoCellAnchor>
    <xdr:from>
      <xdr:col>24</xdr:col>
      <xdr:colOff>182880</xdr:colOff>
      <xdr:row>44</xdr:row>
      <xdr:rowOff>68580</xdr:rowOff>
    </xdr:from>
    <xdr:to>
      <xdr:col>27</xdr:col>
      <xdr:colOff>662940</xdr:colOff>
      <xdr:row>46</xdr:row>
      <xdr:rowOff>106680</xdr:rowOff>
    </xdr:to>
    <xdr:sp macro="[0]!Notenverteilung" textlink="">
      <xdr:nvSpPr>
        <xdr:cNvPr id="15365" name="Text Box 5"/>
        <xdr:cNvSpPr txBox="1">
          <a:spLocks noChangeArrowheads="1"/>
        </xdr:cNvSpPr>
      </xdr:nvSpPr>
      <xdr:spPr bwMode="auto">
        <a:xfrm>
          <a:off x="8618220" y="7932420"/>
          <a:ext cx="1584960" cy="28956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8000" mc:Ignorable="a14" a14:legacySpreadsheetColorIndex="1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45720" tIns="32004" rIns="45720" bIns="32004" anchor="ctr" upright="1"/>
        <a:lstStyle/>
        <a:p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Notenverteilung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46</xdr:row>
          <xdr:rowOff>7620</xdr:rowOff>
        </xdr:from>
        <xdr:to>
          <xdr:col>17</xdr:col>
          <xdr:colOff>137160</xdr:colOff>
          <xdr:row>48</xdr:row>
          <xdr:rowOff>45720</xdr:rowOff>
        </xdr:to>
        <xdr:sp macro="" textlink="">
          <xdr:nvSpPr>
            <xdr:cNvPr id="15366" name="CommandButton1" hidden="1">
              <a:extLst>
                <a:ext uri="{63B3BB69-23CF-44E3-9099-C40C66FF867C}">
                  <a14:compatExt spid="_x0000_s153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198120</xdr:colOff>
      <xdr:row>41</xdr:row>
      <xdr:rowOff>76200</xdr:rowOff>
    </xdr:from>
    <xdr:to>
      <xdr:col>27</xdr:col>
      <xdr:colOff>670560</xdr:colOff>
      <xdr:row>43</xdr:row>
      <xdr:rowOff>68580</xdr:rowOff>
    </xdr:to>
    <xdr:sp macro="[0]!Punkteverteilung" textlink="">
      <xdr:nvSpPr>
        <xdr:cNvPr id="6150" name="Text Box 6"/>
        <xdr:cNvSpPr txBox="1">
          <a:spLocks noChangeArrowheads="1"/>
        </xdr:cNvSpPr>
      </xdr:nvSpPr>
      <xdr:spPr bwMode="auto">
        <a:xfrm>
          <a:off x="8542020" y="7421880"/>
          <a:ext cx="1577340" cy="3429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3366FF" mc:Ignorable="a14" a14:legacySpreadsheetColorIndex="48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45720" tIns="32004" rIns="45720" bIns="32004" anchor="ctr" upright="1"/>
        <a:lstStyle/>
        <a:p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Punkteverteilung</a:t>
          </a:r>
        </a:p>
      </xdr:txBody>
    </xdr:sp>
    <xdr:clientData fPrintsWithSheet="0"/>
  </xdr:twoCellAnchor>
  <xdr:twoCellAnchor>
    <xdr:from>
      <xdr:col>24</xdr:col>
      <xdr:colOff>182880</xdr:colOff>
      <xdr:row>44</xdr:row>
      <xdr:rowOff>68580</xdr:rowOff>
    </xdr:from>
    <xdr:to>
      <xdr:col>27</xdr:col>
      <xdr:colOff>662940</xdr:colOff>
      <xdr:row>46</xdr:row>
      <xdr:rowOff>106680</xdr:rowOff>
    </xdr:to>
    <xdr:sp macro="[0]!Notenverteilung" textlink="">
      <xdr:nvSpPr>
        <xdr:cNvPr id="6151" name="Text Box 7"/>
        <xdr:cNvSpPr txBox="1">
          <a:spLocks noChangeArrowheads="1"/>
        </xdr:cNvSpPr>
      </xdr:nvSpPr>
      <xdr:spPr bwMode="auto">
        <a:xfrm>
          <a:off x="8526780" y="7932420"/>
          <a:ext cx="1584960" cy="28956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8000" mc:Ignorable="a14" a14:legacySpreadsheetColorIndex="1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45720" tIns="32004" rIns="45720" bIns="32004" anchor="ctr" upright="1"/>
        <a:lstStyle/>
        <a:p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Notenverteilung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47</xdr:row>
          <xdr:rowOff>7620</xdr:rowOff>
        </xdr:from>
        <xdr:to>
          <xdr:col>17</xdr:col>
          <xdr:colOff>137160</xdr:colOff>
          <xdr:row>49</xdr:row>
          <xdr:rowOff>7620</xdr:rowOff>
        </xdr:to>
        <xdr:sp macro="" textlink="">
          <xdr:nvSpPr>
            <xdr:cNvPr id="6152" name="CommandButton1" hidden="1">
              <a:extLst>
                <a:ext uri="{63B3BB69-23CF-44E3-9099-C40C66FF867C}">
                  <a14:compatExt spid="_x0000_s6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198120</xdr:colOff>
      <xdr:row>41</xdr:row>
      <xdr:rowOff>76200</xdr:rowOff>
    </xdr:from>
    <xdr:to>
      <xdr:col>27</xdr:col>
      <xdr:colOff>670560</xdr:colOff>
      <xdr:row>43</xdr:row>
      <xdr:rowOff>68580</xdr:rowOff>
    </xdr:to>
    <xdr:sp macro="[0]!Punkteverteilung" textlink="">
      <xdr:nvSpPr>
        <xdr:cNvPr id="7174" name="Text Box 6"/>
        <xdr:cNvSpPr txBox="1">
          <a:spLocks noChangeArrowheads="1"/>
        </xdr:cNvSpPr>
      </xdr:nvSpPr>
      <xdr:spPr bwMode="auto">
        <a:xfrm>
          <a:off x="8526780" y="7421880"/>
          <a:ext cx="1577340" cy="3429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3366FF" mc:Ignorable="a14" a14:legacySpreadsheetColorIndex="48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45720" tIns="32004" rIns="45720" bIns="32004" anchor="ctr" upright="1"/>
        <a:lstStyle/>
        <a:p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Punkteverteilung</a:t>
          </a:r>
        </a:p>
      </xdr:txBody>
    </xdr:sp>
    <xdr:clientData fPrintsWithSheet="0"/>
  </xdr:twoCellAnchor>
  <xdr:twoCellAnchor>
    <xdr:from>
      <xdr:col>24</xdr:col>
      <xdr:colOff>182880</xdr:colOff>
      <xdr:row>44</xdr:row>
      <xdr:rowOff>68580</xdr:rowOff>
    </xdr:from>
    <xdr:to>
      <xdr:col>27</xdr:col>
      <xdr:colOff>662940</xdr:colOff>
      <xdr:row>46</xdr:row>
      <xdr:rowOff>106680</xdr:rowOff>
    </xdr:to>
    <xdr:sp macro="[0]!Notenverteilung" textlink="">
      <xdr:nvSpPr>
        <xdr:cNvPr id="7175" name="Text Box 7"/>
        <xdr:cNvSpPr txBox="1">
          <a:spLocks noChangeArrowheads="1"/>
        </xdr:cNvSpPr>
      </xdr:nvSpPr>
      <xdr:spPr bwMode="auto">
        <a:xfrm>
          <a:off x="8511540" y="7932420"/>
          <a:ext cx="1584960" cy="28956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8000" mc:Ignorable="a14" a14:legacySpreadsheetColorIndex="1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45720" tIns="32004" rIns="45720" bIns="32004" anchor="ctr" upright="1"/>
        <a:lstStyle/>
        <a:p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Notenverteilung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320040</xdr:colOff>
          <xdr:row>46</xdr:row>
          <xdr:rowOff>76200</xdr:rowOff>
        </xdr:from>
        <xdr:to>
          <xdr:col>17</xdr:col>
          <xdr:colOff>76200</xdr:colOff>
          <xdr:row>48</xdr:row>
          <xdr:rowOff>114300</xdr:rowOff>
        </xdr:to>
        <xdr:sp macro="" textlink="">
          <xdr:nvSpPr>
            <xdr:cNvPr id="7176" name="CommandButton1" hidden="1">
              <a:extLst>
                <a:ext uri="{63B3BB69-23CF-44E3-9099-C40C66FF867C}">
                  <a14:compatExt spid="_x0000_s7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198120</xdr:colOff>
      <xdr:row>41</xdr:row>
      <xdr:rowOff>76200</xdr:rowOff>
    </xdr:from>
    <xdr:to>
      <xdr:col>27</xdr:col>
      <xdr:colOff>670560</xdr:colOff>
      <xdr:row>43</xdr:row>
      <xdr:rowOff>68580</xdr:rowOff>
    </xdr:to>
    <xdr:sp macro="[0]!Punkteverteilung" textlink="">
      <xdr:nvSpPr>
        <xdr:cNvPr id="8198" name="Text Box 6"/>
        <xdr:cNvSpPr txBox="1">
          <a:spLocks noChangeArrowheads="1"/>
        </xdr:cNvSpPr>
      </xdr:nvSpPr>
      <xdr:spPr bwMode="auto">
        <a:xfrm>
          <a:off x="8534400" y="7421880"/>
          <a:ext cx="1577340" cy="3429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3366FF" mc:Ignorable="a14" a14:legacySpreadsheetColorIndex="48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45720" tIns="32004" rIns="45720" bIns="32004" anchor="ctr" upright="1"/>
        <a:lstStyle/>
        <a:p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Punkteverteilung</a:t>
          </a:r>
        </a:p>
      </xdr:txBody>
    </xdr:sp>
    <xdr:clientData fPrintsWithSheet="0"/>
  </xdr:twoCellAnchor>
  <xdr:twoCellAnchor>
    <xdr:from>
      <xdr:col>24</xdr:col>
      <xdr:colOff>182880</xdr:colOff>
      <xdr:row>44</xdr:row>
      <xdr:rowOff>68580</xdr:rowOff>
    </xdr:from>
    <xdr:to>
      <xdr:col>27</xdr:col>
      <xdr:colOff>662940</xdr:colOff>
      <xdr:row>46</xdr:row>
      <xdr:rowOff>106680</xdr:rowOff>
    </xdr:to>
    <xdr:sp macro="[0]!Notenverteilung" textlink="">
      <xdr:nvSpPr>
        <xdr:cNvPr id="8199" name="Text Box 7"/>
        <xdr:cNvSpPr txBox="1">
          <a:spLocks noChangeArrowheads="1"/>
        </xdr:cNvSpPr>
      </xdr:nvSpPr>
      <xdr:spPr bwMode="auto">
        <a:xfrm>
          <a:off x="8519160" y="7932420"/>
          <a:ext cx="1584960" cy="28956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8000" mc:Ignorable="a14" a14:legacySpreadsheetColorIndex="1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45720" tIns="32004" rIns="45720" bIns="32004" anchor="ctr" upright="1"/>
        <a:lstStyle/>
        <a:p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Notenverteilung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312420</xdr:colOff>
          <xdr:row>46</xdr:row>
          <xdr:rowOff>76200</xdr:rowOff>
        </xdr:from>
        <xdr:to>
          <xdr:col>17</xdr:col>
          <xdr:colOff>68580</xdr:colOff>
          <xdr:row>48</xdr:row>
          <xdr:rowOff>114300</xdr:rowOff>
        </xdr:to>
        <xdr:sp macro="" textlink="">
          <xdr:nvSpPr>
            <xdr:cNvPr id="8200" name="CommandButton1" hidden="1">
              <a:extLst>
                <a:ext uri="{63B3BB69-23CF-44E3-9099-C40C66FF867C}">
                  <a14:compatExt spid="_x0000_s82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198120</xdr:colOff>
      <xdr:row>41</xdr:row>
      <xdr:rowOff>76200</xdr:rowOff>
    </xdr:from>
    <xdr:to>
      <xdr:col>27</xdr:col>
      <xdr:colOff>670560</xdr:colOff>
      <xdr:row>43</xdr:row>
      <xdr:rowOff>68580</xdr:rowOff>
    </xdr:to>
    <xdr:sp macro="[0]!Punkteverteilung" textlink="">
      <xdr:nvSpPr>
        <xdr:cNvPr id="9222" name="Text Box 6"/>
        <xdr:cNvSpPr txBox="1">
          <a:spLocks noChangeArrowheads="1"/>
        </xdr:cNvSpPr>
      </xdr:nvSpPr>
      <xdr:spPr bwMode="auto">
        <a:xfrm>
          <a:off x="8526780" y="7421880"/>
          <a:ext cx="1577340" cy="3429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3366FF" mc:Ignorable="a14" a14:legacySpreadsheetColorIndex="48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45720" tIns="32004" rIns="45720" bIns="32004" anchor="ctr" upright="1"/>
        <a:lstStyle/>
        <a:p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Punkteverteilung</a:t>
          </a:r>
        </a:p>
      </xdr:txBody>
    </xdr:sp>
    <xdr:clientData fPrintsWithSheet="0"/>
  </xdr:twoCellAnchor>
  <xdr:twoCellAnchor>
    <xdr:from>
      <xdr:col>24</xdr:col>
      <xdr:colOff>182880</xdr:colOff>
      <xdr:row>44</xdr:row>
      <xdr:rowOff>68580</xdr:rowOff>
    </xdr:from>
    <xdr:to>
      <xdr:col>27</xdr:col>
      <xdr:colOff>662940</xdr:colOff>
      <xdr:row>46</xdr:row>
      <xdr:rowOff>106680</xdr:rowOff>
    </xdr:to>
    <xdr:sp macro="[0]!Notenverteilung" textlink="">
      <xdr:nvSpPr>
        <xdr:cNvPr id="9223" name="Text Box 7"/>
        <xdr:cNvSpPr txBox="1">
          <a:spLocks noChangeArrowheads="1"/>
        </xdr:cNvSpPr>
      </xdr:nvSpPr>
      <xdr:spPr bwMode="auto">
        <a:xfrm>
          <a:off x="8511540" y="7932420"/>
          <a:ext cx="1584960" cy="28956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8000" mc:Ignorable="a14" a14:legacySpreadsheetColorIndex="1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45720" tIns="32004" rIns="45720" bIns="32004" anchor="ctr" upright="1"/>
        <a:lstStyle/>
        <a:p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Notenverteilung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312420</xdr:colOff>
          <xdr:row>46</xdr:row>
          <xdr:rowOff>76200</xdr:rowOff>
        </xdr:from>
        <xdr:to>
          <xdr:col>18</xdr:col>
          <xdr:colOff>129540</xdr:colOff>
          <xdr:row>48</xdr:row>
          <xdr:rowOff>114300</xdr:rowOff>
        </xdr:to>
        <xdr:sp macro="" textlink="">
          <xdr:nvSpPr>
            <xdr:cNvPr id="9224" name="CommandButton1" hidden="1">
              <a:extLst>
                <a:ext uri="{63B3BB69-23CF-44E3-9099-C40C66FF867C}">
                  <a14:compatExt spid="_x0000_s92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198120</xdr:colOff>
      <xdr:row>41</xdr:row>
      <xdr:rowOff>76200</xdr:rowOff>
    </xdr:from>
    <xdr:to>
      <xdr:col>27</xdr:col>
      <xdr:colOff>670560</xdr:colOff>
      <xdr:row>43</xdr:row>
      <xdr:rowOff>68580</xdr:rowOff>
    </xdr:to>
    <xdr:sp macro="[0]!Punkteverteilung" textlink="">
      <xdr:nvSpPr>
        <xdr:cNvPr id="10246" name="Text Box 6"/>
        <xdr:cNvSpPr txBox="1">
          <a:spLocks noChangeArrowheads="1"/>
        </xdr:cNvSpPr>
      </xdr:nvSpPr>
      <xdr:spPr bwMode="auto">
        <a:xfrm>
          <a:off x="8542020" y="7421880"/>
          <a:ext cx="1577340" cy="3429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3366FF" mc:Ignorable="a14" a14:legacySpreadsheetColorIndex="48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45720" tIns="32004" rIns="45720" bIns="32004" anchor="ctr" upright="1"/>
        <a:lstStyle/>
        <a:p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Punkteverteilung</a:t>
          </a:r>
        </a:p>
      </xdr:txBody>
    </xdr:sp>
    <xdr:clientData fPrintsWithSheet="0"/>
  </xdr:twoCellAnchor>
  <xdr:twoCellAnchor>
    <xdr:from>
      <xdr:col>24</xdr:col>
      <xdr:colOff>182880</xdr:colOff>
      <xdr:row>44</xdr:row>
      <xdr:rowOff>68580</xdr:rowOff>
    </xdr:from>
    <xdr:to>
      <xdr:col>27</xdr:col>
      <xdr:colOff>662940</xdr:colOff>
      <xdr:row>46</xdr:row>
      <xdr:rowOff>106680</xdr:rowOff>
    </xdr:to>
    <xdr:sp macro="[0]!Notenverteilung" textlink="">
      <xdr:nvSpPr>
        <xdr:cNvPr id="10247" name="Text Box 7"/>
        <xdr:cNvSpPr txBox="1">
          <a:spLocks noChangeArrowheads="1"/>
        </xdr:cNvSpPr>
      </xdr:nvSpPr>
      <xdr:spPr bwMode="auto">
        <a:xfrm>
          <a:off x="8526780" y="7932420"/>
          <a:ext cx="1584960" cy="28956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8000" mc:Ignorable="a14" a14:legacySpreadsheetColorIndex="1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45720" tIns="32004" rIns="45720" bIns="32004" anchor="ctr" upright="1"/>
        <a:lstStyle/>
        <a:p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Notenverteilung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304800</xdr:colOff>
          <xdr:row>46</xdr:row>
          <xdr:rowOff>76200</xdr:rowOff>
        </xdr:from>
        <xdr:to>
          <xdr:col>17</xdr:col>
          <xdr:colOff>60960</xdr:colOff>
          <xdr:row>48</xdr:row>
          <xdr:rowOff>114300</xdr:rowOff>
        </xdr:to>
        <xdr:sp macro="" textlink="">
          <xdr:nvSpPr>
            <xdr:cNvPr id="10248" name="CommandButton1" hidden="1">
              <a:extLst>
                <a:ext uri="{63B3BB69-23CF-44E3-9099-C40C66FF867C}">
                  <a14:compatExt spid="_x0000_s102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198120</xdr:colOff>
      <xdr:row>41</xdr:row>
      <xdr:rowOff>76200</xdr:rowOff>
    </xdr:from>
    <xdr:to>
      <xdr:col>27</xdr:col>
      <xdr:colOff>670560</xdr:colOff>
      <xdr:row>43</xdr:row>
      <xdr:rowOff>68580</xdr:rowOff>
    </xdr:to>
    <xdr:sp macro="[0]!Punkteverteilung" textlink="">
      <xdr:nvSpPr>
        <xdr:cNvPr id="11270" name="Text Box 6"/>
        <xdr:cNvSpPr txBox="1">
          <a:spLocks noChangeArrowheads="1"/>
        </xdr:cNvSpPr>
      </xdr:nvSpPr>
      <xdr:spPr bwMode="auto">
        <a:xfrm>
          <a:off x="8542020" y="7421880"/>
          <a:ext cx="1577340" cy="3429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3366FF" mc:Ignorable="a14" a14:legacySpreadsheetColorIndex="48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45720" tIns="32004" rIns="45720" bIns="32004" anchor="ctr" upright="1"/>
        <a:lstStyle/>
        <a:p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Punkteverteilung</a:t>
          </a:r>
        </a:p>
      </xdr:txBody>
    </xdr:sp>
    <xdr:clientData fPrintsWithSheet="0"/>
  </xdr:twoCellAnchor>
  <xdr:twoCellAnchor>
    <xdr:from>
      <xdr:col>24</xdr:col>
      <xdr:colOff>182880</xdr:colOff>
      <xdr:row>44</xdr:row>
      <xdr:rowOff>68580</xdr:rowOff>
    </xdr:from>
    <xdr:to>
      <xdr:col>27</xdr:col>
      <xdr:colOff>662940</xdr:colOff>
      <xdr:row>46</xdr:row>
      <xdr:rowOff>106680</xdr:rowOff>
    </xdr:to>
    <xdr:sp macro="[0]!Notenverteilung" textlink="">
      <xdr:nvSpPr>
        <xdr:cNvPr id="11271" name="Text Box 7"/>
        <xdr:cNvSpPr txBox="1">
          <a:spLocks noChangeArrowheads="1"/>
        </xdr:cNvSpPr>
      </xdr:nvSpPr>
      <xdr:spPr bwMode="auto">
        <a:xfrm>
          <a:off x="8526780" y="7932420"/>
          <a:ext cx="1584960" cy="28956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8000" mc:Ignorable="a14" a14:legacySpreadsheetColorIndex="1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45720" tIns="32004" rIns="45720" bIns="32004" anchor="ctr" upright="1"/>
        <a:lstStyle/>
        <a:p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Notenverteilung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30480</xdr:colOff>
          <xdr:row>46</xdr:row>
          <xdr:rowOff>76200</xdr:rowOff>
        </xdr:from>
        <xdr:to>
          <xdr:col>17</xdr:col>
          <xdr:colOff>167640</xdr:colOff>
          <xdr:row>48</xdr:row>
          <xdr:rowOff>114300</xdr:rowOff>
        </xdr:to>
        <xdr:sp macro="" textlink="">
          <xdr:nvSpPr>
            <xdr:cNvPr id="11272" name="CommandButton1" hidden="1">
              <a:extLst>
                <a:ext uri="{63B3BB69-23CF-44E3-9099-C40C66FF867C}">
                  <a14:compatExt spid="_x0000_s112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198120</xdr:colOff>
          <xdr:row>40</xdr:row>
          <xdr:rowOff>220980</xdr:rowOff>
        </xdr:from>
        <xdr:to>
          <xdr:col>45</xdr:col>
          <xdr:colOff>7620</xdr:colOff>
          <xdr:row>42</xdr:row>
          <xdr:rowOff>76200</xdr:rowOff>
        </xdr:to>
        <xdr:sp macro="" textlink="">
          <xdr:nvSpPr>
            <xdr:cNvPr id="14423" name="CommandButton1" hidden="1">
              <a:extLst>
                <a:ext uri="{63B3BB69-23CF-44E3-9099-C40C66FF867C}">
                  <a14:compatExt spid="_x0000_s144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45720</xdr:colOff>
          <xdr:row>39</xdr:row>
          <xdr:rowOff>121920</xdr:rowOff>
        </xdr:from>
        <xdr:to>
          <xdr:col>52</xdr:col>
          <xdr:colOff>182880</xdr:colOff>
          <xdr:row>41</xdr:row>
          <xdr:rowOff>38100</xdr:rowOff>
        </xdr:to>
        <xdr:sp macro="" textlink="">
          <xdr:nvSpPr>
            <xdr:cNvPr id="14424" name="CommandButton2" hidden="1">
              <a:extLst>
                <a:ext uri="{63B3BB69-23CF-44E3-9099-C40C66FF867C}">
                  <a14:compatExt spid="_x0000_s144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38100</xdr:colOff>
          <xdr:row>41</xdr:row>
          <xdr:rowOff>198120</xdr:rowOff>
        </xdr:from>
        <xdr:to>
          <xdr:col>58</xdr:col>
          <xdr:colOff>30480</xdr:colOff>
          <xdr:row>43</xdr:row>
          <xdr:rowOff>45720</xdr:rowOff>
        </xdr:to>
        <xdr:sp macro="" textlink="">
          <xdr:nvSpPr>
            <xdr:cNvPr id="14425" name="CommandButton3" hidden="1">
              <a:extLst>
                <a:ext uri="{63B3BB69-23CF-44E3-9099-C40C66FF867C}">
                  <a14:compatExt spid="_x0000_s144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5" Type="http://schemas.openxmlformats.org/officeDocument/2006/relationships/image" Target="../media/image6.emf"/><Relationship Id="rId4" Type="http://schemas.openxmlformats.org/officeDocument/2006/relationships/control" Target="../activeX/activeX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5" Type="http://schemas.openxmlformats.org/officeDocument/2006/relationships/image" Target="../media/image7.emf"/><Relationship Id="rId4" Type="http://schemas.openxmlformats.org/officeDocument/2006/relationships/control" Target="../activeX/activeX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5" Type="http://schemas.openxmlformats.org/officeDocument/2006/relationships/image" Target="../media/image8.emf"/><Relationship Id="rId4" Type="http://schemas.openxmlformats.org/officeDocument/2006/relationships/control" Target="../activeX/activeX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5" Type="http://schemas.openxmlformats.org/officeDocument/2006/relationships/image" Target="../media/image9.emf"/><Relationship Id="rId4" Type="http://schemas.openxmlformats.org/officeDocument/2006/relationships/control" Target="../activeX/activeX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5" Type="http://schemas.openxmlformats.org/officeDocument/2006/relationships/image" Target="../media/image10.emf"/><Relationship Id="rId4" Type="http://schemas.openxmlformats.org/officeDocument/2006/relationships/control" Target="../activeX/activeX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5" Type="http://schemas.openxmlformats.org/officeDocument/2006/relationships/image" Target="../media/image11.emf"/><Relationship Id="rId4" Type="http://schemas.openxmlformats.org/officeDocument/2006/relationships/control" Target="../activeX/activeX11.xm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4.xml"/><Relationship Id="rId3" Type="http://schemas.openxmlformats.org/officeDocument/2006/relationships/vmlDrawing" Target="../drawings/vmlDrawing12.vml"/><Relationship Id="rId7" Type="http://schemas.openxmlformats.org/officeDocument/2006/relationships/image" Target="../media/image13.emf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6" Type="http://schemas.openxmlformats.org/officeDocument/2006/relationships/control" Target="../activeX/activeX13.xml"/><Relationship Id="rId5" Type="http://schemas.openxmlformats.org/officeDocument/2006/relationships/image" Target="../media/image12.emf"/><Relationship Id="rId4" Type="http://schemas.openxmlformats.org/officeDocument/2006/relationships/control" Target="../activeX/activeX12.xml"/><Relationship Id="rId9" Type="http://schemas.openxmlformats.org/officeDocument/2006/relationships/image" Target="../media/image14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1:AA56"/>
  <sheetViews>
    <sheetView tabSelected="1" zoomScale="112" zoomScaleNormal="112" workbookViewId="0">
      <selection activeCell="D8" sqref="D8"/>
    </sheetView>
  </sheetViews>
  <sheetFormatPr baseColWidth="10" defaultRowHeight="13.2" x14ac:dyDescent="0.25"/>
  <cols>
    <col min="1" max="1" width="3" customWidth="1"/>
    <col min="2" max="2" width="24.6640625" style="1" customWidth="1"/>
    <col min="3" max="7" width="4.6640625" style="1" customWidth="1"/>
    <col min="8" max="13" width="4.6640625" customWidth="1"/>
    <col min="14" max="14" width="5.5546875" customWidth="1"/>
    <col min="15" max="18" width="4.6640625" customWidth="1"/>
    <col min="19" max="19" width="7" customWidth="1"/>
    <col min="20" max="20" width="1.6640625" customWidth="1"/>
    <col min="21" max="21" width="3.6640625" customWidth="1"/>
    <col min="22" max="22" width="1.5546875" customWidth="1"/>
    <col min="23" max="23" width="2.88671875" customWidth="1"/>
    <col min="24" max="24" width="1.6640625" customWidth="1"/>
    <col min="25" max="25" width="3" style="10" customWidth="1"/>
    <col min="26" max="26" width="1.6640625" style="10" customWidth="1"/>
    <col min="27" max="27" width="11.44140625" style="10" customWidth="1"/>
  </cols>
  <sheetData>
    <row r="1" spans="1:27" ht="20.399999999999999" x14ac:dyDescent="0.35">
      <c r="A1" s="114" t="s">
        <v>9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2" t="str">
        <f>Gesamt!X1</f>
        <v>2017/2018</v>
      </c>
      <c r="P1" s="112"/>
      <c r="Q1" s="112"/>
      <c r="S1" s="107" t="str">
        <f>Gesamt!AO1</f>
        <v>7a</v>
      </c>
      <c r="T1" s="107"/>
      <c r="U1" s="107"/>
      <c r="V1" s="107" t="str">
        <f>Gesamt!AW1</f>
        <v>Mathematik</v>
      </c>
      <c r="W1" s="107"/>
      <c r="X1" s="107"/>
      <c r="Y1" s="107"/>
      <c r="Z1" s="107"/>
      <c r="AA1" s="8"/>
    </row>
    <row r="2" spans="1:27" s="1" customFormat="1" ht="13.8" thickBot="1" x14ac:dyDescent="0.3">
      <c r="A2" s="1" t="s">
        <v>52</v>
      </c>
      <c r="B2" s="2" t="s">
        <v>2</v>
      </c>
      <c r="C2" s="12" t="s">
        <v>73</v>
      </c>
      <c r="D2" s="12" t="s">
        <v>74</v>
      </c>
      <c r="E2" s="12" t="s">
        <v>75</v>
      </c>
      <c r="F2" s="12" t="s">
        <v>74</v>
      </c>
      <c r="G2" s="12" t="s">
        <v>76</v>
      </c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55" t="s">
        <v>0</v>
      </c>
      <c r="T2" s="117" t="s">
        <v>1</v>
      </c>
      <c r="U2" s="117"/>
      <c r="V2" s="117"/>
      <c r="W2" s="7"/>
      <c r="X2" s="106" t="s">
        <v>53</v>
      </c>
      <c r="Y2" s="106"/>
      <c r="Z2" s="106"/>
    </row>
    <row r="3" spans="1:27" s="1" customFormat="1" x14ac:dyDescent="0.25">
      <c r="B3" s="3" t="s">
        <v>6</v>
      </c>
      <c r="C3" s="11">
        <v>2</v>
      </c>
      <c r="D3" s="11">
        <v>2</v>
      </c>
      <c r="E3" s="11">
        <v>3</v>
      </c>
      <c r="F3" s="11">
        <v>3</v>
      </c>
      <c r="G3" s="11">
        <v>4</v>
      </c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52">
        <f>SUM(C3:R3)</f>
        <v>14</v>
      </c>
      <c r="T3" s="5"/>
      <c r="U3" s="51"/>
      <c r="V3" s="51"/>
      <c r="W3" s="47"/>
      <c r="X3" s="109" t="s">
        <v>54</v>
      </c>
      <c r="Y3" s="109"/>
      <c r="Z3" s="109"/>
      <c r="AA3" s="40"/>
    </row>
    <row r="4" spans="1:27" ht="13.8" x14ac:dyDescent="0.3">
      <c r="A4">
        <v>1</v>
      </c>
      <c r="B4" s="27" t="str">
        <f>IF(ISBLANK(Gesamt!B4),"",Gesamt!B4)</f>
        <v>Alfred Anders</v>
      </c>
      <c r="C4" s="10">
        <v>1</v>
      </c>
      <c r="D4" s="10">
        <v>2</v>
      </c>
      <c r="E4" s="10">
        <v>2</v>
      </c>
      <c r="F4" s="10">
        <v>1</v>
      </c>
      <c r="G4" s="10">
        <v>2</v>
      </c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42">
        <f>IF(ISNUMBER(C4),SUM(C4:R4),"")</f>
        <v>8</v>
      </c>
      <c r="T4" s="4" t="str">
        <f t="shared" ref="T4:T37" si="0">IF(ISBLANK(C4),"",IF(OR($S4=$E$42,$S4=$G$42,$S4=$I$42,$S4=$K$42,$S4=$M$42),"+"," "))</f>
        <v xml:space="preserve"> </v>
      </c>
      <c r="U4" s="19">
        <f t="shared" ref="U4:U37" si="1">IF(ISNUMBER(C4),IF(AND(S4&gt;=$D$42,S4&lt;=$E$42),6,IF(AND(S4&gt;=$F$42,S4&lt;=$G$42),5,IF(AND(S4&gt;=$H$42,S4&lt;=$I$42),4,IF(AND(S4&gt;=$J$42,S4&lt;=$K$42),3,IF(AND(S4&gt;=$L$42,S4&lt;=$M$42),2,1))))),"")</f>
        <v>3</v>
      </c>
      <c r="V4" s="4" t="str">
        <f t="shared" ref="V4:V37" si="2">IF(ISBLANK(C4),"",IF(OR($S4=$F$42,$S4=$H$42,$S4=$J$42,$S4=$L$42,$S4=$N$42),"-"," "))</f>
        <v>-</v>
      </c>
      <c r="X4" s="10" t="str">
        <f t="shared" ref="X4:X37" si="3">IF(ISBLANK($Z$41),"",T4)</f>
        <v xml:space="preserve"> </v>
      </c>
      <c r="Y4" s="18">
        <f t="shared" ref="Y4:Y37" si="4">IF(ISBLANK($Z$41),"",U4)</f>
        <v>3</v>
      </c>
      <c r="Z4" s="10" t="str">
        <f t="shared" ref="Z4:Z37" si="5">IF(ISBLANK($Z$41),"",V4)</f>
        <v>-</v>
      </c>
    </row>
    <row r="5" spans="1:27" ht="13.8" x14ac:dyDescent="0.3">
      <c r="A5">
        <v>2</v>
      </c>
      <c r="B5" s="27" t="str">
        <f>IF(ISBLANK(Gesamt!B5),"",Gesamt!B5)</f>
        <v>Berta Bunsig</v>
      </c>
      <c r="C5" s="10">
        <v>2</v>
      </c>
      <c r="D5" s="10">
        <v>1</v>
      </c>
      <c r="E5" s="10">
        <v>1</v>
      </c>
      <c r="F5" s="10">
        <v>0</v>
      </c>
      <c r="G5" s="10">
        <v>0</v>
      </c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20">
        <f t="shared" ref="S5:S37" si="6">IF(ISNUMBER(C5),SUM(C5:R5),"")</f>
        <v>4</v>
      </c>
      <c r="T5" s="4" t="str">
        <f t="shared" si="0"/>
        <v xml:space="preserve"> </v>
      </c>
      <c r="U5" s="19">
        <f t="shared" si="1"/>
        <v>5</v>
      </c>
      <c r="V5" s="4" t="str">
        <f t="shared" si="2"/>
        <v xml:space="preserve"> </v>
      </c>
      <c r="X5" s="10" t="str">
        <f t="shared" si="3"/>
        <v xml:space="preserve"> </v>
      </c>
      <c r="Y5" s="18">
        <f t="shared" si="4"/>
        <v>5</v>
      </c>
      <c r="Z5" s="10" t="str">
        <f t="shared" si="5"/>
        <v xml:space="preserve"> </v>
      </c>
    </row>
    <row r="6" spans="1:27" ht="13.8" x14ac:dyDescent="0.3">
      <c r="A6">
        <v>3</v>
      </c>
      <c r="B6" s="27" t="str">
        <f>IF(ISBLANK(Gesamt!B6),"",Gesamt!B6)</f>
        <v>Carlo Crämer</v>
      </c>
      <c r="C6" s="10">
        <v>2</v>
      </c>
      <c r="D6" s="10">
        <v>2</v>
      </c>
      <c r="E6" s="10">
        <v>3</v>
      </c>
      <c r="F6" s="10">
        <v>3</v>
      </c>
      <c r="G6" s="10">
        <v>3</v>
      </c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20">
        <f t="shared" si="6"/>
        <v>13</v>
      </c>
      <c r="T6" s="4" t="str">
        <f t="shared" si="0"/>
        <v xml:space="preserve"> </v>
      </c>
      <c r="U6" s="19">
        <f t="shared" si="1"/>
        <v>1</v>
      </c>
      <c r="V6" s="4" t="str">
        <f t="shared" si="2"/>
        <v xml:space="preserve"> </v>
      </c>
      <c r="X6" s="10" t="str">
        <f t="shared" si="3"/>
        <v xml:space="preserve"> </v>
      </c>
      <c r="Y6" s="18">
        <f t="shared" si="4"/>
        <v>1</v>
      </c>
      <c r="Z6" s="10" t="str">
        <f t="shared" si="5"/>
        <v xml:space="preserve"> </v>
      </c>
    </row>
    <row r="7" spans="1:27" ht="13.8" x14ac:dyDescent="0.3">
      <c r="A7">
        <v>4</v>
      </c>
      <c r="B7" s="27" t="str">
        <f>IF(ISBLANK(Gesamt!B7),"",Gesamt!B7)</f>
        <v>Daniela Daune</v>
      </c>
      <c r="C7" s="10">
        <v>2</v>
      </c>
      <c r="D7" s="10">
        <v>1.5</v>
      </c>
      <c r="E7" s="10">
        <v>3</v>
      </c>
      <c r="F7" s="10">
        <v>2</v>
      </c>
      <c r="G7" s="10">
        <v>3</v>
      </c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20">
        <f t="shared" si="6"/>
        <v>11.5</v>
      </c>
      <c r="T7" s="4" t="str">
        <f t="shared" si="0"/>
        <v>+</v>
      </c>
      <c r="U7" s="19">
        <f t="shared" si="1"/>
        <v>2</v>
      </c>
      <c r="V7" s="4" t="str">
        <f t="shared" si="2"/>
        <v xml:space="preserve"> </v>
      </c>
      <c r="X7" s="10" t="str">
        <f t="shared" si="3"/>
        <v>+</v>
      </c>
      <c r="Y7" s="18">
        <f t="shared" si="4"/>
        <v>2</v>
      </c>
      <c r="Z7" s="10" t="str">
        <f t="shared" si="5"/>
        <v xml:space="preserve"> </v>
      </c>
    </row>
    <row r="8" spans="1:27" ht="13.8" x14ac:dyDescent="0.3">
      <c r="A8">
        <v>5</v>
      </c>
      <c r="B8" s="27" t="str">
        <f>IF(ISBLANK(Gesamt!B8),"",Gesamt!B8)</f>
        <v/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20" t="str">
        <f t="shared" si="6"/>
        <v/>
      </c>
      <c r="T8" s="4" t="str">
        <f t="shared" si="0"/>
        <v/>
      </c>
      <c r="U8" s="19" t="str">
        <f t="shared" si="1"/>
        <v/>
      </c>
      <c r="V8" s="4" t="str">
        <f t="shared" si="2"/>
        <v/>
      </c>
      <c r="X8" s="10" t="str">
        <f t="shared" si="3"/>
        <v/>
      </c>
      <c r="Y8" s="18" t="str">
        <f t="shared" si="4"/>
        <v/>
      </c>
      <c r="Z8" s="10" t="str">
        <f t="shared" si="5"/>
        <v/>
      </c>
    </row>
    <row r="9" spans="1:27" ht="13.8" x14ac:dyDescent="0.3">
      <c r="A9">
        <v>6</v>
      </c>
      <c r="B9" s="27" t="str">
        <f>IF(ISBLANK(Gesamt!B9),"",Gesamt!B9)</f>
        <v/>
      </c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20" t="str">
        <f t="shared" si="6"/>
        <v/>
      </c>
      <c r="T9" s="4" t="str">
        <f t="shared" si="0"/>
        <v/>
      </c>
      <c r="U9" s="19" t="str">
        <f t="shared" si="1"/>
        <v/>
      </c>
      <c r="V9" s="4" t="str">
        <f t="shared" si="2"/>
        <v/>
      </c>
      <c r="X9" s="10" t="str">
        <f t="shared" si="3"/>
        <v/>
      </c>
      <c r="Y9" s="18" t="str">
        <f t="shared" si="4"/>
        <v/>
      </c>
      <c r="Z9" s="10" t="str">
        <f t="shared" si="5"/>
        <v/>
      </c>
    </row>
    <row r="10" spans="1:27" ht="13.8" x14ac:dyDescent="0.3">
      <c r="A10">
        <v>7</v>
      </c>
      <c r="B10" s="27" t="str">
        <f>IF(ISBLANK(Gesamt!B10),"",Gesamt!B10)</f>
        <v/>
      </c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20" t="str">
        <f t="shared" si="6"/>
        <v/>
      </c>
      <c r="T10" s="4" t="str">
        <f t="shared" si="0"/>
        <v/>
      </c>
      <c r="U10" s="19" t="str">
        <f t="shared" si="1"/>
        <v/>
      </c>
      <c r="V10" s="4" t="str">
        <f t="shared" si="2"/>
        <v/>
      </c>
      <c r="X10" s="10" t="str">
        <f t="shared" si="3"/>
        <v/>
      </c>
      <c r="Y10" s="18" t="str">
        <f t="shared" si="4"/>
        <v/>
      </c>
      <c r="Z10" s="10" t="str">
        <f t="shared" si="5"/>
        <v/>
      </c>
    </row>
    <row r="11" spans="1:27" ht="13.8" x14ac:dyDescent="0.3">
      <c r="A11">
        <v>8</v>
      </c>
      <c r="B11" s="27" t="str">
        <f>IF(ISBLANK(Gesamt!B11),"",Gesamt!B11)</f>
        <v/>
      </c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20" t="str">
        <f t="shared" si="6"/>
        <v/>
      </c>
      <c r="T11" s="4" t="str">
        <f t="shared" si="0"/>
        <v/>
      </c>
      <c r="U11" s="19" t="str">
        <f t="shared" si="1"/>
        <v/>
      </c>
      <c r="V11" s="4" t="str">
        <f t="shared" si="2"/>
        <v/>
      </c>
      <c r="X11" s="10" t="str">
        <f t="shared" si="3"/>
        <v/>
      </c>
      <c r="Y11" s="18" t="str">
        <f t="shared" si="4"/>
        <v/>
      </c>
      <c r="Z11" s="10" t="str">
        <f t="shared" si="5"/>
        <v/>
      </c>
    </row>
    <row r="12" spans="1:27" ht="13.8" x14ac:dyDescent="0.3">
      <c r="A12">
        <v>9</v>
      </c>
      <c r="B12" s="27" t="str">
        <f>IF(ISBLANK(Gesamt!B12),"",Gesamt!B12)</f>
        <v/>
      </c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20" t="str">
        <f t="shared" si="6"/>
        <v/>
      </c>
      <c r="T12" s="4" t="str">
        <f t="shared" si="0"/>
        <v/>
      </c>
      <c r="U12" s="19" t="str">
        <f t="shared" si="1"/>
        <v/>
      </c>
      <c r="V12" s="4" t="str">
        <f t="shared" si="2"/>
        <v/>
      </c>
      <c r="X12" s="10" t="str">
        <f t="shared" si="3"/>
        <v/>
      </c>
      <c r="Y12" s="18" t="str">
        <f t="shared" si="4"/>
        <v/>
      </c>
      <c r="Z12" s="10" t="str">
        <f t="shared" si="5"/>
        <v/>
      </c>
    </row>
    <row r="13" spans="1:27" ht="13.8" x14ac:dyDescent="0.3">
      <c r="A13">
        <v>10</v>
      </c>
      <c r="B13" s="27" t="str">
        <f>IF(ISBLANK(Gesamt!B13),"",Gesamt!B13)</f>
        <v/>
      </c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20" t="str">
        <f t="shared" si="6"/>
        <v/>
      </c>
      <c r="T13" s="4" t="str">
        <f t="shared" si="0"/>
        <v/>
      </c>
      <c r="U13" s="19" t="str">
        <f t="shared" si="1"/>
        <v/>
      </c>
      <c r="V13" s="4" t="str">
        <f t="shared" si="2"/>
        <v/>
      </c>
      <c r="X13" s="10" t="str">
        <f t="shared" si="3"/>
        <v/>
      </c>
      <c r="Y13" s="18" t="str">
        <f t="shared" si="4"/>
        <v/>
      </c>
      <c r="Z13" s="10" t="str">
        <f t="shared" si="5"/>
        <v/>
      </c>
    </row>
    <row r="14" spans="1:27" ht="13.8" x14ac:dyDescent="0.3">
      <c r="A14">
        <v>11</v>
      </c>
      <c r="B14" s="27" t="str">
        <f>IF(ISBLANK(Gesamt!B14),"",Gesamt!B14)</f>
        <v/>
      </c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20" t="str">
        <f t="shared" si="6"/>
        <v/>
      </c>
      <c r="T14" s="4" t="str">
        <f t="shared" si="0"/>
        <v/>
      </c>
      <c r="U14" s="19" t="str">
        <f t="shared" si="1"/>
        <v/>
      </c>
      <c r="V14" s="4" t="str">
        <f t="shared" si="2"/>
        <v/>
      </c>
      <c r="X14" s="10" t="str">
        <f t="shared" si="3"/>
        <v/>
      </c>
      <c r="Y14" s="18" t="str">
        <f t="shared" si="4"/>
        <v/>
      </c>
      <c r="Z14" s="10" t="str">
        <f t="shared" si="5"/>
        <v/>
      </c>
    </row>
    <row r="15" spans="1:27" ht="13.8" x14ac:dyDescent="0.3">
      <c r="A15">
        <v>12</v>
      </c>
      <c r="B15" s="27" t="str">
        <f>IF(ISBLANK(Gesamt!B15),"",Gesamt!B15)</f>
        <v/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20" t="str">
        <f t="shared" si="6"/>
        <v/>
      </c>
      <c r="T15" s="4" t="str">
        <f t="shared" si="0"/>
        <v/>
      </c>
      <c r="U15" s="19" t="str">
        <f t="shared" si="1"/>
        <v/>
      </c>
      <c r="V15" s="4" t="str">
        <f t="shared" si="2"/>
        <v/>
      </c>
      <c r="X15" s="10" t="str">
        <f t="shared" si="3"/>
        <v/>
      </c>
      <c r="Y15" s="18" t="str">
        <f t="shared" si="4"/>
        <v/>
      </c>
      <c r="Z15" s="10" t="str">
        <f t="shared" si="5"/>
        <v/>
      </c>
    </row>
    <row r="16" spans="1:27" ht="13.8" x14ac:dyDescent="0.3">
      <c r="A16">
        <v>13</v>
      </c>
      <c r="B16" s="27" t="str">
        <f>IF(ISBLANK(Gesamt!B16),"",Gesamt!B16)</f>
        <v/>
      </c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20" t="str">
        <f t="shared" si="6"/>
        <v/>
      </c>
      <c r="T16" s="4" t="str">
        <f t="shared" si="0"/>
        <v/>
      </c>
      <c r="U16" s="19" t="str">
        <f t="shared" si="1"/>
        <v/>
      </c>
      <c r="V16" s="4" t="str">
        <f t="shared" si="2"/>
        <v/>
      </c>
      <c r="X16" s="10" t="str">
        <f t="shared" si="3"/>
        <v/>
      </c>
      <c r="Y16" s="18" t="str">
        <f t="shared" si="4"/>
        <v/>
      </c>
      <c r="Z16" s="10" t="str">
        <f t="shared" si="5"/>
        <v/>
      </c>
    </row>
    <row r="17" spans="1:26" ht="13.8" x14ac:dyDescent="0.3">
      <c r="A17">
        <v>14</v>
      </c>
      <c r="B17" s="27" t="str">
        <f>IF(ISBLANK(Gesamt!B17),"",Gesamt!B17)</f>
        <v/>
      </c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20" t="str">
        <f t="shared" si="6"/>
        <v/>
      </c>
      <c r="T17" s="4" t="str">
        <f t="shared" si="0"/>
        <v/>
      </c>
      <c r="U17" s="19" t="str">
        <f t="shared" si="1"/>
        <v/>
      </c>
      <c r="V17" s="4" t="str">
        <f t="shared" si="2"/>
        <v/>
      </c>
      <c r="X17" s="10" t="str">
        <f t="shared" si="3"/>
        <v/>
      </c>
      <c r="Y17" s="18" t="str">
        <f t="shared" si="4"/>
        <v/>
      </c>
      <c r="Z17" s="10" t="str">
        <f t="shared" si="5"/>
        <v/>
      </c>
    </row>
    <row r="18" spans="1:26" ht="13.8" x14ac:dyDescent="0.3">
      <c r="A18">
        <v>15</v>
      </c>
      <c r="B18" s="27" t="str">
        <f>IF(ISBLANK(Gesamt!B18),"",Gesamt!B18)</f>
        <v/>
      </c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20" t="str">
        <f t="shared" si="6"/>
        <v/>
      </c>
      <c r="T18" s="4" t="str">
        <f t="shared" si="0"/>
        <v/>
      </c>
      <c r="U18" s="19" t="str">
        <f t="shared" si="1"/>
        <v/>
      </c>
      <c r="V18" s="4" t="str">
        <f t="shared" si="2"/>
        <v/>
      </c>
      <c r="X18" s="10" t="str">
        <f t="shared" si="3"/>
        <v/>
      </c>
      <c r="Y18" s="18" t="str">
        <f t="shared" si="4"/>
        <v/>
      </c>
      <c r="Z18" s="10" t="str">
        <f t="shared" si="5"/>
        <v/>
      </c>
    </row>
    <row r="19" spans="1:26" ht="13.8" x14ac:dyDescent="0.3">
      <c r="A19">
        <v>16</v>
      </c>
      <c r="B19" s="27" t="str">
        <f>IF(ISBLANK(Gesamt!B19),"",Gesamt!B19)</f>
        <v/>
      </c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20" t="str">
        <f t="shared" si="6"/>
        <v/>
      </c>
      <c r="T19" s="4" t="str">
        <f t="shared" si="0"/>
        <v/>
      </c>
      <c r="U19" s="19" t="str">
        <f t="shared" si="1"/>
        <v/>
      </c>
      <c r="V19" s="4" t="str">
        <f t="shared" si="2"/>
        <v/>
      </c>
      <c r="X19" s="10" t="str">
        <f t="shared" si="3"/>
        <v/>
      </c>
      <c r="Y19" s="18" t="str">
        <f t="shared" si="4"/>
        <v/>
      </c>
      <c r="Z19" s="10" t="str">
        <f t="shared" si="5"/>
        <v/>
      </c>
    </row>
    <row r="20" spans="1:26" ht="13.8" x14ac:dyDescent="0.3">
      <c r="A20">
        <v>17</v>
      </c>
      <c r="B20" s="27" t="str">
        <f>IF(ISBLANK(Gesamt!B20),"",Gesamt!B20)</f>
        <v/>
      </c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20" t="str">
        <f t="shared" si="6"/>
        <v/>
      </c>
      <c r="T20" s="4" t="str">
        <f t="shared" si="0"/>
        <v/>
      </c>
      <c r="U20" s="19" t="str">
        <f t="shared" si="1"/>
        <v/>
      </c>
      <c r="V20" s="4" t="str">
        <f t="shared" si="2"/>
        <v/>
      </c>
      <c r="X20" s="10" t="str">
        <f t="shared" si="3"/>
        <v/>
      </c>
      <c r="Y20" s="18" t="str">
        <f t="shared" si="4"/>
        <v/>
      </c>
      <c r="Z20" s="10" t="str">
        <f t="shared" si="5"/>
        <v/>
      </c>
    </row>
    <row r="21" spans="1:26" ht="13.8" x14ac:dyDescent="0.3">
      <c r="A21">
        <v>18</v>
      </c>
      <c r="B21" s="27" t="str">
        <f>IF(ISBLANK(Gesamt!B21),"",Gesamt!B21)</f>
        <v/>
      </c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20" t="str">
        <f t="shared" si="6"/>
        <v/>
      </c>
      <c r="T21" s="4" t="str">
        <f t="shared" si="0"/>
        <v/>
      </c>
      <c r="U21" s="19" t="str">
        <f t="shared" si="1"/>
        <v/>
      </c>
      <c r="V21" s="4" t="str">
        <f t="shared" si="2"/>
        <v/>
      </c>
      <c r="X21" s="10" t="str">
        <f t="shared" si="3"/>
        <v/>
      </c>
      <c r="Y21" s="18" t="str">
        <f t="shared" si="4"/>
        <v/>
      </c>
      <c r="Z21" s="10" t="str">
        <f t="shared" si="5"/>
        <v/>
      </c>
    </row>
    <row r="22" spans="1:26" ht="13.8" x14ac:dyDescent="0.3">
      <c r="A22">
        <v>19</v>
      </c>
      <c r="B22" s="27" t="str">
        <f>IF(ISBLANK(Gesamt!B22),"",Gesamt!B22)</f>
        <v/>
      </c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20" t="str">
        <f t="shared" si="6"/>
        <v/>
      </c>
      <c r="T22" s="4" t="str">
        <f t="shared" si="0"/>
        <v/>
      </c>
      <c r="U22" s="19" t="str">
        <f t="shared" si="1"/>
        <v/>
      </c>
      <c r="V22" s="4" t="str">
        <f t="shared" si="2"/>
        <v/>
      </c>
      <c r="X22" s="10" t="str">
        <f t="shared" si="3"/>
        <v/>
      </c>
      <c r="Y22" s="18" t="str">
        <f t="shared" si="4"/>
        <v/>
      </c>
      <c r="Z22" s="10" t="str">
        <f t="shared" si="5"/>
        <v/>
      </c>
    </row>
    <row r="23" spans="1:26" ht="13.8" x14ac:dyDescent="0.3">
      <c r="A23">
        <v>20</v>
      </c>
      <c r="B23" s="27" t="str">
        <f>IF(ISBLANK(Gesamt!B23),"",Gesamt!B23)</f>
        <v/>
      </c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20" t="str">
        <f t="shared" si="6"/>
        <v/>
      </c>
      <c r="T23" s="4" t="str">
        <f t="shared" si="0"/>
        <v/>
      </c>
      <c r="U23" s="19" t="str">
        <f t="shared" si="1"/>
        <v/>
      </c>
      <c r="V23" s="4" t="str">
        <f t="shared" si="2"/>
        <v/>
      </c>
      <c r="X23" s="10" t="str">
        <f t="shared" si="3"/>
        <v/>
      </c>
      <c r="Y23" s="18" t="str">
        <f t="shared" si="4"/>
        <v/>
      </c>
      <c r="Z23" s="10" t="str">
        <f t="shared" si="5"/>
        <v/>
      </c>
    </row>
    <row r="24" spans="1:26" ht="13.8" x14ac:dyDescent="0.3">
      <c r="A24">
        <v>21</v>
      </c>
      <c r="B24" s="27" t="str">
        <f>IF(ISBLANK(Gesamt!B24),"",Gesamt!B24)</f>
        <v/>
      </c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20" t="str">
        <f t="shared" si="6"/>
        <v/>
      </c>
      <c r="T24" s="4" t="str">
        <f t="shared" si="0"/>
        <v/>
      </c>
      <c r="U24" s="19" t="str">
        <f t="shared" si="1"/>
        <v/>
      </c>
      <c r="V24" s="4" t="str">
        <f t="shared" si="2"/>
        <v/>
      </c>
      <c r="X24" s="10" t="str">
        <f t="shared" si="3"/>
        <v/>
      </c>
      <c r="Y24" s="18" t="str">
        <f t="shared" si="4"/>
        <v/>
      </c>
      <c r="Z24" s="10" t="str">
        <f t="shared" si="5"/>
        <v/>
      </c>
    </row>
    <row r="25" spans="1:26" ht="13.8" x14ac:dyDescent="0.3">
      <c r="A25">
        <v>22</v>
      </c>
      <c r="B25" s="27" t="str">
        <f>IF(ISBLANK(Gesamt!B25),"",Gesamt!B25)</f>
        <v/>
      </c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20" t="str">
        <f t="shared" si="6"/>
        <v/>
      </c>
      <c r="T25" s="4" t="str">
        <f t="shared" si="0"/>
        <v/>
      </c>
      <c r="U25" s="19" t="str">
        <f t="shared" si="1"/>
        <v/>
      </c>
      <c r="V25" s="4" t="str">
        <f t="shared" si="2"/>
        <v/>
      </c>
      <c r="X25" s="10" t="str">
        <f t="shared" si="3"/>
        <v/>
      </c>
      <c r="Y25" s="18" t="str">
        <f t="shared" si="4"/>
        <v/>
      </c>
      <c r="Z25" s="10" t="str">
        <f t="shared" si="5"/>
        <v/>
      </c>
    </row>
    <row r="26" spans="1:26" ht="13.8" x14ac:dyDescent="0.3">
      <c r="A26">
        <v>23</v>
      </c>
      <c r="B26" s="27" t="str">
        <f>IF(ISBLANK(Gesamt!B26),"",Gesamt!B26)</f>
        <v/>
      </c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20" t="str">
        <f t="shared" si="6"/>
        <v/>
      </c>
      <c r="T26" s="4" t="str">
        <f t="shared" si="0"/>
        <v/>
      </c>
      <c r="U26" s="19" t="str">
        <f t="shared" si="1"/>
        <v/>
      </c>
      <c r="V26" s="4" t="str">
        <f t="shared" si="2"/>
        <v/>
      </c>
      <c r="X26" s="10" t="str">
        <f t="shared" si="3"/>
        <v/>
      </c>
      <c r="Y26" s="18" t="str">
        <f t="shared" si="4"/>
        <v/>
      </c>
      <c r="Z26" s="10" t="str">
        <f t="shared" si="5"/>
        <v/>
      </c>
    </row>
    <row r="27" spans="1:26" ht="13.8" x14ac:dyDescent="0.3">
      <c r="A27">
        <v>24</v>
      </c>
      <c r="B27" s="27" t="str">
        <f>IF(ISBLANK(Gesamt!B27),"",Gesamt!B27)</f>
        <v/>
      </c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20" t="str">
        <f t="shared" si="6"/>
        <v/>
      </c>
      <c r="T27" s="4" t="str">
        <f t="shared" si="0"/>
        <v/>
      </c>
      <c r="U27" s="19" t="str">
        <f t="shared" si="1"/>
        <v/>
      </c>
      <c r="V27" s="4" t="str">
        <f t="shared" si="2"/>
        <v/>
      </c>
      <c r="X27" s="10" t="str">
        <f t="shared" si="3"/>
        <v/>
      </c>
      <c r="Y27" s="18" t="str">
        <f t="shared" si="4"/>
        <v/>
      </c>
      <c r="Z27" s="10" t="str">
        <f t="shared" si="5"/>
        <v/>
      </c>
    </row>
    <row r="28" spans="1:26" ht="13.8" x14ac:dyDescent="0.3">
      <c r="A28">
        <v>25</v>
      </c>
      <c r="B28" s="27" t="str">
        <f>IF(ISBLANK(Gesamt!B28),"",Gesamt!B28)</f>
        <v/>
      </c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20" t="str">
        <f t="shared" si="6"/>
        <v/>
      </c>
      <c r="T28" s="4" t="str">
        <f t="shared" si="0"/>
        <v/>
      </c>
      <c r="U28" s="19" t="str">
        <f t="shared" si="1"/>
        <v/>
      </c>
      <c r="V28" s="4" t="str">
        <f t="shared" si="2"/>
        <v/>
      </c>
      <c r="X28" s="10" t="str">
        <f t="shared" si="3"/>
        <v/>
      </c>
      <c r="Y28" s="18" t="str">
        <f t="shared" si="4"/>
        <v/>
      </c>
      <c r="Z28" s="10" t="str">
        <f t="shared" si="5"/>
        <v/>
      </c>
    </row>
    <row r="29" spans="1:26" ht="13.8" x14ac:dyDescent="0.3">
      <c r="A29">
        <v>26</v>
      </c>
      <c r="B29" s="27" t="str">
        <f>IF(ISBLANK(Gesamt!B29),"",Gesamt!B29)</f>
        <v/>
      </c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20" t="str">
        <f t="shared" si="6"/>
        <v/>
      </c>
      <c r="T29" s="4" t="str">
        <f t="shared" si="0"/>
        <v/>
      </c>
      <c r="U29" s="19" t="str">
        <f t="shared" si="1"/>
        <v/>
      </c>
      <c r="V29" s="4" t="str">
        <f t="shared" si="2"/>
        <v/>
      </c>
      <c r="X29" s="10" t="str">
        <f t="shared" si="3"/>
        <v/>
      </c>
      <c r="Y29" s="18" t="str">
        <f t="shared" si="4"/>
        <v/>
      </c>
      <c r="Z29" s="10" t="str">
        <f t="shared" si="5"/>
        <v/>
      </c>
    </row>
    <row r="30" spans="1:26" ht="13.8" x14ac:dyDescent="0.3">
      <c r="A30">
        <v>27</v>
      </c>
      <c r="B30" s="27" t="str">
        <f>IF(ISBLANK(Gesamt!B30),"",Gesamt!B30)</f>
        <v/>
      </c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20" t="str">
        <f t="shared" si="6"/>
        <v/>
      </c>
      <c r="T30" s="4" t="str">
        <f t="shared" si="0"/>
        <v/>
      </c>
      <c r="U30" s="19" t="str">
        <f t="shared" si="1"/>
        <v/>
      </c>
      <c r="V30" s="4" t="str">
        <f t="shared" si="2"/>
        <v/>
      </c>
      <c r="X30" s="10" t="str">
        <f t="shared" si="3"/>
        <v/>
      </c>
      <c r="Y30" s="18" t="str">
        <f t="shared" si="4"/>
        <v/>
      </c>
      <c r="Z30" s="10" t="str">
        <f t="shared" si="5"/>
        <v/>
      </c>
    </row>
    <row r="31" spans="1:26" ht="13.8" x14ac:dyDescent="0.3">
      <c r="A31">
        <v>28</v>
      </c>
      <c r="B31" s="27" t="str">
        <f>IF(ISBLANK(Gesamt!B31),"",Gesamt!B31)</f>
        <v/>
      </c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20" t="str">
        <f t="shared" si="6"/>
        <v/>
      </c>
      <c r="T31" s="4" t="str">
        <f t="shared" si="0"/>
        <v/>
      </c>
      <c r="U31" s="19" t="str">
        <f t="shared" si="1"/>
        <v/>
      </c>
      <c r="V31" s="4" t="str">
        <f t="shared" si="2"/>
        <v/>
      </c>
      <c r="X31" s="10" t="str">
        <f t="shared" si="3"/>
        <v/>
      </c>
      <c r="Y31" s="18" t="str">
        <f t="shared" si="4"/>
        <v/>
      </c>
      <c r="Z31" s="10" t="str">
        <f t="shared" si="5"/>
        <v/>
      </c>
    </row>
    <row r="32" spans="1:26" ht="13.8" x14ac:dyDescent="0.3">
      <c r="A32">
        <v>29</v>
      </c>
      <c r="B32" s="27" t="str">
        <f>IF(ISBLANK(Gesamt!B32),"",Gesamt!B32)</f>
        <v/>
      </c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20" t="str">
        <f t="shared" si="6"/>
        <v/>
      </c>
      <c r="T32" s="4" t="str">
        <f t="shared" si="0"/>
        <v/>
      </c>
      <c r="U32" s="19" t="str">
        <f t="shared" si="1"/>
        <v/>
      </c>
      <c r="V32" s="4" t="str">
        <f t="shared" si="2"/>
        <v/>
      </c>
      <c r="X32" s="10" t="str">
        <f t="shared" si="3"/>
        <v/>
      </c>
      <c r="Y32" s="18" t="str">
        <f t="shared" si="4"/>
        <v/>
      </c>
      <c r="Z32" s="10" t="str">
        <f t="shared" si="5"/>
        <v/>
      </c>
    </row>
    <row r="33" spans="1:27" ht="13.8" x14ac:dyDescent="0.3">
      <c r="A33">
        <v>30</v>
      </c>
      <c r="B33" s="27" t="str">
        <f>IF(ISBLANK(Gesamt!B33),"",Gesamt!B33)</f>
        <v/>
      </c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20" t="str">
        <f t="shared" si="6"/>
        <v/>
      </c>
      <c r="T33" s="4" t="str">
        <f t="shared" si="0"/>
        <v/>
      </c>
      <c r="U33" s="19" t="str">
        <f t="shared" si="1"/>
        <v/>
      </c>
      <c r="V33" s="4" t="str">
        <f t="shared" si="2"/>
        <v/>
      </c>
      <c r="X33" s="10" t="str">
        <f t="shared" si="3"/>
        <v/>
      </c>
      <c r="Y33" s="18" t="str">
        <f t="shared" si="4"/>
        <v/>
      </c>
      <c r="Z33" s="10" t="str">
        <f t="shared" si="5"/>
        <v/>
      </c>
    </row>
    <row r="34" spans="1:27" ht="13.8" x14ac:dyDescent="0.3">
      <c r="A34">
        <v>31</v>
      </c>
      <c r="B34" s="27" t="str">
        <f>IF(ISBLANK(Gesamt!B34),"",Gesamt!B34)</f>
        <v/>
      </c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20" t="str">
        <f t="shared" si="6"/>
        <v/>
      </c>
      <c r="T34" s="4" t="str">
        <f t="shared" si="0"/>
        <v/>
      </c>
      <c r="U34" s="19" t="str">
        <f t="shared" si="1"/>
        <v/>
      </c>
      <c r="V34" s="4" t="str">
        <f t="shared" si="2"/>
        <v/>
      </c>
      <c r="X34" s="10" t="str">
        <f t="shared" si="3"/>
        <v/>
      </c>
      <c r="Y34" s="18" t="str">
        <f t="shared" si="4"/>
        <v/>
      </c>
      <c r="Z34" s="10" t="str">
        <f t="shared" si="5"/>
        <v/>
      </c>
    </row>
    <row r="35" spans="1:27" ht="13.8" x14ac:dyDescent="0.3">
      <c r="A35">
        <v>32</v>
      </c>
      <c r="B35" s="27" t="str">
        <f>IF(ISBLANK(Gesamt!B35),"",Gesamt!B35)</f>
        <v/>
      </c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20" t="str">
        <f t="shared" si="6"/>
        <v/>
      </c>
      <c r="T35" s="4" t="str">
        <f t="shared" si="0"/>
        <v/>
      </c>
      <c r="U35" s="19" t="str">
        <f t="shared" si="1"/>
        <v/>
      </c>
      <c r="V35" s="4" t="str">
        <f t="shared" si="2"/>
        <v/>
      </c>
      <c r="X35" s="10" t="str">
        <f t="shared" si="3"/>
        <v/>
      </c>
      <c r="Y35" s="18" t="str">
        <f t="shared" si="4"/>
        <v/>
      </c>
      <c r="Z35" s="10" t="str">
        <f t="shared" si="5"/>
        <v/>
      </c>
    </row>
    <row r="36" spans="1:27" ht="13.8" x14ac:dyDescent="0.3">
      <c r="A36">
        <v>33</v>
      </c>
      <c r="B36" s="27" t="str">
        <f>IF(ISBLANK(Gesamt!B36),"",Gesamt!B36)</f>
        <v/>
      </c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20" t="str">
        <f t="shared" si="6"/>
        <v/>
      </c>
      <c r="T36" s="4" t="str">
        <f t="shared" si="0"/>
        <v/>
      </c>
      <c r="U36" s="19" t="str">
        <f t="shared" si="1"/>
        <v/>
      </c>
      <c r="V36" s="4" t="str">
        <f t="shared" si="2"/>
        <v/>
      </c>
      <c r="X36" s="10" t="str">
        <f t="shared" si="3"/>
        <v/>
      </c>
      <c r="Y36" s="18" t="str">
        <f t="shared" si="4"/>
        <v/>
      </c>
      <c r="Z36" s="10" t="str">
        <f t="shared" si="5"/>
        <v/>
      </c>
    </row>
    <row r="37" spans="1:27" ht="14.4" thickBot="1" x14ac:dyDescent="0.35">
      <c r="A37">
        <v>34</v>
      </c>
      <c r="B37" s="27" t="str">
        <f>IF(ISBLANK(Gesamt!B37),"",Gesamt!B37)</f>
        <v/>
      </c>
      <c r="C37" s="44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32" t="str">
        <f t="shared" si="6"/>
        <v/>
      </c>
      <c r="T37" s="34" t="str">
        <f t="shared" si="0"/>
        <v/>
      </c>
      <c r="U37" s="31" t="str">
        <f t="shared" si="1"/>
        <v/>
      </c>
      <c r="V37" s="34" t="str">
        <f t="shared" si="2"/>
        <v/>
      </c>
      <c r="W37" s="29"/>
      <c r="X37" s="45" t="str">
        <f t="shared" si="3"/>
        <v/>
      </c>
      <c r="Y37" s="46" t="str">
        <f t="shared" si="4"/>
        <v/>
      </c>
      <c r="Z37" s="45" t="str">
        <f t="shared" si="5"/>
        <v/>
      </c>
    </row>
    <row r="38" spans="1:27" x14ac:dyDescent="0.25">
      <c r="B38" s="1" t="s">
        <v>8</v>
      </c>
      <c r="C38" s="4">
        <f t="shared" ref="C38:S38" si="7">AVERAGE(C4:C37)</f>
        <v>1.75</v>
      </c>
      <c r="D38" s="4">
        <f t="shared" si="7"/>
        <v>1.625</v>
      </c>
      <c r="E38" s="4">
        <f t="shared" si="7"/>
        <v>2.25</v>
      </c>
      <c r="F38" s="4">
        <f t="shared" si="7"/>
        <v>1.5</v>
      </c>
      <c r="G38" s="4">
        <f t="shared" si="7"/>
        <v>2</v>
      </c>
      <c r="H38" s="4" t="e">
        <f t="shared" si="7"/>
        <v>#DIV/0!</v>
      </c>
      <c r="I38" s="4" t="e">
        <f t="shared" si="7"/>
        <v>#DIV/0!</v>
      </c>
      <c r="J38" s="4" t="e">
        <f t="shared" si="7"/>
        <v>#DIV/0!</v>
      </c>
      <c r="K38" s="4" t="e">
        <f t="shared" si="7"/>
        <v>#DIV/0!</v>
      </c>
      <c r="L38" s="4" t="e">
        <f t="shared" si="7"/>
        <v>#DIV/0!</v>
      </c>
      <c r="M38" s="4" t="e">
        <f t="shared" si="7"/>
        <v>#DIV/0!</v>
      </c>
      <c r="N38" s="4" t="e">
        <f t="shared" si="7"/>
        <v>#DIV/0!</v>
      </c>
      <c r="O38" s="4" t="e">
        <f t="shared" si="7"/>
        <v>#DIV/0!</v>
      </c>
      <c r="P38" s="4" t="e">
        <f t="shared" si="7"/>
        <v>#DIV/0!</v>
      </c>
      <c r="Q38" s="4" t="e">
        <f t="shared" si="7"/>
        <v>#DIV/0!</v>
      </c>
      <c r="R38" s="4" t="e">
        <f t="shared" si="7"/>
        <v>#DIV/0!</v>
      </c>
      <c r="S38" s="43">
        <f t="shared" si="7"/>
        <v>9.125</v>
      </c>
      <c r="T38" s="110">
        <f>ROUNDDOWN(AVERAGE(U4:U37),2)</f>
        <v>2.75</v>
      </c>
      <c r="U38" s="111"/>
      <c r="V38" s="111"/>
      <c r="X38" s="108">
        <f>IF(ISBLANK($Z$41),"",ROUNDDOWN(AVERAGE(Y4:Y37),2))</f>
        <v>2.75</v>
      </c>
      <c r="Y38" s="108"/>
      <c r="Z38" s="108"/>
    </row>
    <row r="40" spans="1:27" ht="21" x14ac:dyDescent="0.4">
      <c r="B40" s="6" t="s">
        <v>3</v>
      </c>
      <c r="C40" s="6"/>
      <c r="D40" s="6"/>
      <c r="E40" s="6"/>
      <c r="F40" s="6"/>
      <c r="G40" s="6"/>
      <c r="Q40" s="107" t="s">
        <v>43</v>
      </c>
      <c r="R40" s="107"/>
      <c r="S40" s="133">
        <v>43101</v>
      </c>
      <c r="T40" s="132"/>
      <c r="W40" s="74"/>
      <c r="X40" s="75"/>
      <c r="Y40" s="75"/>
      <c r="Z40" s="18"/>
      <c r="AA40" s="18"/>
    </row>
    <row r="41" spans="1:27" ht="13.8" thickBot="1" x14ac:dyDescent="0.3">
      <c r="B41" s="7" t="s">
        <v>1</v>
      </c>
      <c r="C41" s="7"/>
      <c r="D41" s="120">
        <v>6</v>
      </c>
      <c r="E41" s="116"/>
      <c r="F41" s="115">
        <v>5</v>
      </c>
      <c r="G41" s="116"/>
      <c r="H41" s="115">
        <v>4</v>
      </c>
      <c r="I41" s="116"/>
      <c r="J41" s="115">
        <v>3</v>
      </c>
      <c r="K41" s="116"/>
      <c r="L41" s="115">
        <v>2</v>
      </c>
      <c r="M41" s="116"/>
      <c r="N41" s="115">
        <v>1</v>
      </c>
      <c r="O41" s="120"/>
      <c r="R41" t="s">
        <v>64</v>
      </c>
      <c r="S41" s="73">
        <v>0.4375</v>
      </c>
      <c r="W41" s="107" t="s">
        <v>44</v>
      </c>
      <c r="X41" s="107"/>
      <c r="Y41" s="107"/>
      <c r="Z41" s="53" t="s">
        <v>67</v>
      </c>
    </row>
    <row r="42" spans="1:27" ht="13.8" thickBot="1" x14ac:dyDescent="0.3">
      <c r="B42" s="7" t="s">
        <v>4</v>
      </c>
      <c r="C42" s="7"/>
      <c r="D42" s="41">
        <v>0</v>
      </c>
      <c r="E42" s="24">
        <v>2.5</v>
      </c>
      <c r="F42" s="17">
        <f>E42+0.5</f>
        <v>3</v>
      </c>
      <c r="G42" s="24">
        <v>5.5</v>
      </c>
      <c r="H42" s="17">
        <f>G42+0.5</f>
        <v>6</v>
      </c>
      <c r="I42" s="24">
        <v>7.5</v>
      </c>
      <c r="J42" s="17">
        <f>I42+0.5</f>
        <v>8</v>
      </c>
      <c r="K42" s="24">
        <v>9.5</v>
      </c>
      <c r="L42" s="17">
        <f>K42+0.5</f>
        <v>10</v>
      </c>
      <c r="M42" s="24">
        <v>11.5</v>
      </c>
      <c r="N42" s="17">
        <f>M42+0.5</f>
        <v>12</v>
      </c>
      <c r="O42" s="36">
        <f>S3</f>
        <v>14</v>
      </c>
      <c r="R42" t="s">
        <v>65</v>
      </c>
      <c r="S42" s="73">
        <v>0.46875</v>
      </c>
    </row>
    <row r="43" spans="1:27" ht="13.8" thickBot="1" x14ac:dyDescent="0.3">
      <c r="B43" s="7" t="s">
        <v>5</v>
      </c>
      <c r="C43" s="7"/>
      <c r="D43" s="123">
        <f>COUNTIF(U4:U37,6)</f>
        <v>0</v>
      </c>
      <c r="E43" s="119"/>
      <c r="F43" s="118">
        <f>COUNTIF(U4:U37,5)</f>
        <v>1</v>
      </c>
      <c r="G43" s="119"/>
      <c r="H43" s="118">
        <f>COUNTIF(U4:U37,4)</f>
        <v>0</v>
      </c>
      <c r="I43" s="119"/>
      <c r="J43" s="118">
        <f>COUNTIF(U4:U37,3)</f>
        <v>1</v>
      </c>
      <c r="K43" s="119"/>
      <c r="L43" s="118">
        <f>COUNTIF(U4:U37,2)</f>
        <v>1</v>
      </c>
      <c r="M43" s="119"/>
      <c r="N43" s="118">
        <f>COUNTIF(U4:U37,1)</f>
        <v>1</v>
      </c>
      <c r="O43" s="123"/>
    </row>
    <row r="44" spans="1:27" x14ac:dyDescent="0.25">
      <c r="D44" s="122">
        <f>(D43+F43)/U46</f>
        <v>0.25</v>
      </c>
      <c r="E44" s="122"/>
      <c r="F44" s="122"/>
      <c r="G44" s="122"/>
    </row>
    <row r="45" spans="1:27" ht="6" customHeight="1" x14ac:dyDescent="0.25"/>
    <row r="46" spans="1:27" ht="13.8" x14ac:dyDescent="0.25">
      <c r="B46" s="7" t="s">
        <v>7</v>
      </c>
      <c r="C46" s="7"/>
      <c r="D46" s="7"/>
      <c r="E46" s="10">
        <v>20</v>
      </c>
      <c r="F46" s="10"/>
      <c r="G46" s="10">
        <v>40</v>
      </c>
      <c r="H46" s="10"/>
      <c r="I46" s="10">
        <v>55</v>
      </c>
      <c r="J46" s="10"/>
      <c r="K46" s="10">
        <v>70</v>
      </c>
      <c r="L46" s="10"/>
      <c r="M46" s="10">
        <v>85</v>
      </c>
      <c r="R46" s="112" t="s">
        <v>51</v>
      </c>
      <c r="S46" s="112"/>
      <c r="T46" s="112"/>
      <c r="U46" s="105">
        <f>$D$43+$F$43+$H$43+$J$43+$L$43+$N$43</f>
        <v>4</v>
      </c>
      <c r="V46" s="105"/>
    </row>
    <row r="47" spans="1:27" x14ac:dyDescent="0.25">
      <c r="E47" s="4">
        <f>O42*E46/100</f>
        <v>2.8</v>
      </c>
      <c r="F47"/>
      <c r="G47" s="4">
        <f>O42*G46/100</f>
        <v>5.6</v>
      </c>
      <c r="I47" s="4">
        <f>O42*I46/100</f>
        <v>7.7</v>
      </c>
      <c r="K47" s="4">
        <f>O42*K46/100</f>
        <v>9.8000000000000007</v>
      </c>
      <c r="M47" s="4">
        <f>O42*M46/100</f>
        <v>11.9</v>
      </c>
      <c r="T47" s="72"/>
      <c r="U47" s="72"/>
      <c r="V47" s="72"/>
    </row>
    <row r="48" spans="1:27" x14ac:dyDescent="0.25">
      <c r="T48" s="72"/>
      <c r="U48" s="72"/>
      <c r="V48" s="72"/>
    </row>
    <row r="49" spans="1:22" ht="15.6" x14ac:dyDescent="0.3">
      <c r="B49" s="48" t="s">
        <v>55</v>
      </c>
      <c r="T49" s="72"/>
      <c r="U49" s="72"/>
      <c r="V49" s="72"/>
    </row>
    <row r="50" spans="1:22" x14ac:dyDescent="0.25">
      <c r="B50" s="47" t="s">
        <v>2</v>
      </c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4" t="s">
        <v>0</v>
      </c>
      <c r="T50" s="121" t="s">
        <v>1</v>
      </c>
      <c r="U50" s="121"/>
      <c r="V50" s="121"/>
    </row>
    <row r="51" spans="1:22" x14ac:dyDescent="0.25">
      <c r="B51" s="49" t="s">
        <v>6</v>
      </c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6">
        <f>SUM(C51:R51)</f>
        <v>0</v>
      </c>
      <c r="T51" s="95"/>
      <c r="U51" s="95"/>
      <c r="V51" s="95"/>
    </row>
    <row r="52" spans="1:22" x14ac:dyDescent="0.25">
      <c r="A52">
        <v>1</v>
      </c>
      <c r="B52" s="40"/>
      <c r="C52" s="97"/>
      <c r="D52" s="97"/>
      <c r="E52" s="97"/>
      <c r="F52" s="97"/>
      <c r="G52" s="97"/>
      <c r="H52" s="97"/>
      <c r="I52" s="97"/>
      <c r="J52" s="97"/>
      <c r="K52" s="97"/>
      <c r="L52" s="97"/>
      <c r="M52" s="97"/>
      <c r="N52" s="97"/>
      <c r="O52" s="97"/>
      <c r="P52" s="97"/>
      <c r="Q52" s="97"/>
      <c r="R52" s="97"/>
      <c r="S52" s="98">
        <f>SUM(C52:R52)</f>
        <v>0</v>
      </c>
      <c r="T52" s="97"/>
      <c r="U52" s="99"/>
      <c r="V52" s="97"/>
    </row>
    <row r="53" spans="1:22" x14ac:dyDescent="0.25">
      <c r="A53">
        <v>2</v>
      </c>
      <c r="B53" s="40"/>
      <c r="C53" s="97"/>
      <c r="D53" s="97"/>
      <c r="E53" s="97"/>
      <c r="F53" s="97"/>
      <c r="G53" s="97"/>
      <c r="H53" s="97"/>
      <c r="I53" s="97"/>
      <c r="J53" s="97"/>
      <c r="K53" s="97"/>
      <c r="L53" s="97"/>
      <c r="M53" s="97"/>
      <c r="N53" s="97"/>
      <c r="O53" s="97"/>
      <c r="P53" s="97"/>
      <c r="Q53" s="97"/>
      <c r="R53" s="97"/>
      <c r="S53" s="98">
        <f>SUM(C53:R53)</f>
        <v>0</v>
      </c>
      <c r="T53" s="97"/>
      <c r="U53" s="99"/>
      <c r="V53" s="97"/>
    </row>
    <row r="54" spans="1:22" x14ac:dyDescent="0.25">
      <c r="A54">
        <v>3</v>
      </c>
      <c r="B54" s="40"/>
      <c r="C54" s="97"/>
      <c r="D54" s="97"/>
      <c r="E54" s="97"/>
      <c r="F54" s="97"/>
      <c r="G54" s="97"/>
      <c r="H54" s="97"/>
      <c r="I54" s="97"/>
      <c r="J54" s="97"/>
      <c r="K54" s="97"/>
      <c r="L54" s="97"/>
      <c r="M54" s="97"/>
      <c r="N54" s="97"/>
      <c r="O54" s="97"/>
      <c r="P54" s="97"/>
      <c r="Q54" s="97"/>
      <c r="R54" s="97"/>
      <c r="S54" s="98">
        <f>SUM(C54:R54)</f>
        <v>0</v>
      </c>
      <c r="T54" s="97"/>
      <c r="U54" s="99"/>
      <c r="V54" s="97"/>
    </row>
    <row r="55" spans="1:22" ht="13.8" thickBot="1" x14ac:dyDescent="0.3">
      <c r="A55">
        <v>4</v>
      </c>
      <c r="B55" s="12"/>
      <c r="C55" s="100"/>
      <c r="D55" s="100"/>
      <c r="E55" s="100"/>
      <c r="F55" s="100"/>
      <c r="G55" s="100"/>
      <c r="H55" s="100"/>
      <c r="I55" s="100"/>
      <c r="J55" s="100"/>
      <c r="K55" s="100"/>
      <c r="L55" s="100"/>
      <c r="M55" s="100"/>
      <c r="N55" s="100"/>
      <c r="O55" s="100"/>
      <c r="P55" s="100"/>
      <c r="Q55" s="100"/>
      <c r="R55" s="100"/>
      <c r="S55" s="101">
        <f>SUM(C55:R55)</f>
        <v>0</v>
      </c>
      <c r="T55" s="100"/>
      <c r="U55" s="102"/>
      <c r="V55" s="100"/>
    </row>
    <row r="56" spans="1:22" x14ac:dyDescent="0.25">
      <c r="B56" s="1" t="s">
        <v>8</v>
      </c>
      <c r="C56" s="76"/>
      <c r="D56" s="76"/>
      <c r="E56" s="76"/>
      <c r="F56" s="76"/>
      <c r="G56" s="76"/>
      <c r="H56" s="76"/>
      <c r="I56" s="76"/>
      <c r="J56" s="76"/>
      <c r="K56" s="76"/>
      <c r="L56" s="76"/>
      <c r="M56" s="76"/>
      <c r="N56" s="76"/>
      <c r="O56" s="76"/>
      <c r="P56" s="76"/>
      <c r="Q56" s="76"/>
      <c r="R56" s="76"/>
      <c r="S56" s="103">
        <f>AVERAGE(S52:S55)</f>
        <v>0</v>
      </c>
      <c r="T56" s="104" t="e">
        <f>AVERAGE(U52:U55)</f>
        <v>#DIV/0!</v>
      </c>
      <c r="U56" s="104"/>
      <c r="V56" s="104"/>
    </row>
  </sheetData>
  <dataConsolidate/>
  <mergeCells count="29">
    <mergeCell ref="T50:V50"/>
    <mergeCell ref="D44:G44"/>
    <mergeCell ref="D41:E41"/>
    <mergeCell ref="F41:G41"/>
    <mergeCell ref="H41:I41"/>
    <mergeCell ref="D43:E43"/>
    <mergeCell ref="F43:G43"/>
    <mergeCell ref="H43:I43"/>
    <mergeCell ref="L43:M43"/>
    <mergeCell ref="N43:O43"/>
    <mergeCell ref="A1:N1"/>
    <mergeCell ref="O1:Q1"/>
    <mergeCell ref="J41:K41"/>
    <mergeCell ref="T2:V2"/>
    <mergeCell ref="V1:Z1"/>
    <mergeCell ref="J43:K43"/>
    <mergeCell ref="L41:M41"/>
    <mergeCell ref="N41:O41"/>
    <mergeCell ref="Q40:R40"/>
    <mergeCell ref="T56:V56"/>
    <mergeCell ref="U46:V46"/>
    <mergeCell ref="X2:Z2"/>
    <mergeCell ref="S1:U1"/>
    <mergeCell ref="X38:Z38"/>
    <mergeCell ref="X3:Z3"/>
    <mergeCell ref="W41:Y41"/>
    <mergeCell ref="T38:V38"/>
    <mergeCell ref="R46:T46"/>
    <mergeCell ref="S40:T40"/>
  </mergeCells>
  <phoneticPr fontId="0" type="noConversion"/>
  <printOptions gridLines="1"/>
  <pageMargins left="0.51" right="0.61" top="0.39" bottom="0.33" header="0.39" footer="0.33"/>
  <pageSetup paperSize="9" scale="85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101" r:id="rId4" name="CommandButton1">
          <controlPr defaultSize="0" print="0" autoLine="0" r:id="rId5">
            <anchor moveWithCells="1">
              <from>
                <xdr:col>13</xdr:col>
                <xdr:colOff>358140</xdr:colOff>
                <xdr:row>47</xdr:row>
                <xdr:rowOff>30480</xdr:rowOff>
              </from>
              <to>
                <xdr:col>17</xdr:col>
                <xdr:colOff>91440</xdr:colOff>
                <xdr:row>49</xdr:row>
                <xdr:rowOff>22860</xdr:rowOff>
              </to>
            </anchor>
          </controlPr>
        </control>
      </mc:Choice>
      <mc:Fallback>
        <control shapeId="1101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"/>
  <dimension ref="A1:AA56"/>
  <sheetViews>
    <sheetView topLeftCell="A22" zoomScale="75" workbookViewId="0">
      <selection activeCell="U46" sqref="U46:V46"/>
    </sheetView>
  </sheetViews>
  <sheetFormatPr baseColWidth="10" defaultRowHeight="13.2" x14ac:dyDescent="0.25"/>
  <cols>
    <col min="1" max="1" width="3" customWidth="1"/>
    <col min="2" max="2" width="24.6640625" style="1" customWidth="1"/>
    <col min="3" max="7" width="4.6640625" style="1" customWidth="1"/>
    <col min="8" max="13" width="4.6640625" customWidth="1"/>
    <col min="14" max="14" width="5.5546875" customWidth="1"/>
    <col min="15" max="18" width="4.6640625" customWidth="1"/>
    <col min="19" max="19" width="7.33203125" customWidth="1"/>
    <col min="20" max="20" width="1.6640625" customWidth="1"/>
    <col min="21" max="21" width="3.6640625" customWidth="1"/>
    <col min="22" max="22" width="1.5546875" customWidth="1"/>
    <col min="23" max="23" width="2.88671875" customWidth="1"/>
    <col min="24" max="24" width="1.6640625" customWidth="1"/>
    <col min="25" max="25" width="3" style="10" customWidth="1"/>
    <col min="26" max="26" width="1.6640625" style="10" customWidth="1"/>
    <col min="27" max="27" width="11.44140625" style="10" customWidth="1"/>
  </cols>
  <sheetData>
    <row r="1" spans="1:27" ht="20.399999999999999" x14ac:dyDescent="0.35">
      <c r="A1" s="114" t="s">
        <v>10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2" t="str">
        <f>Gesamt!X1</f>
        <v>2017/2018</v>
      </c>
      <c r="P1" s="112"/>
      <c r="Q1" s="112"/>
      <c r="S1" s="107" t="str">
        <f>Gesamt!AO1</f>
        <v>7a</v>
      </c>
      <c r="T1" s="107"/>
      <c r="U1" s="107"/>
      <c r="V1" s="107" t="str">
        <f>Gesamt!AW1</f>
        <v>Mathematik</v>
      </c>
      <c r="W1" s="107"/>
      <c r="X1" s="107"/>
      <c r="Y1" s="107"/>
      <c r="Z1" s="107"/>
      <c r="AA1" s="8"/>
    </row>
    <row r="2" spans="1:27" s="1" customFormat="1" ht="13.8" thickBot="1" x14ac:dyDescent="0.3">
      <c r="A2" s="1" t="s">
        <v>52</v>
      </c>
      <c r="B2" s="2" t="s">
        <v>2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55" t="s">
        <v>0</v>
      </c>
      <c r="T2" s="117" t="s">
        <v>1</v>
      </c>
      <c r="U2" s="117"/>
      <c r="V2" s="117"/>
      <c r="W2" s="7"/>
      <c r="X2" s="106" t="s">
        <v>53</v>
      </c>
      <c r="Y2" s="106"/>
      <c r="Z2" s="106"/>
    </row>
    <row r="3" spans="1:27" s="1" customFormat="1" x14ac:dyDescent="0.25">
      <c r="B3" s="3" t="s">
        <v>6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52">
        <f>SUM(C3:R3)</f>
        <v>0</v>
      </c>
      <c r="T3" s="5"/>
      <c r="U3" s="51"/>
      <c r="V3" s="51"/>
      <c r="W3" s="47"/>
      <c r="X3" s="109" t="s">
        <v>54</v>
      </c>
      <c r="Y3" s="109"/>
      <c r="Z3" s="109"/>
      <c r="AA3" s="40"/>
    </row>
    <row r="4" spans="1:27" ht="13.8" x14ac:dyDescent="0.3">
      <c r="A4">
        <v>1</v>
      </c>
      <c r="B4" s="27" t="str">
        <f>IF(ISBLANK(Gesamt!B4),"",Gesamt!B4)</f>
        <v>Alfred Anders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42" t="str">
        <f>IF(ISNUMBER(C4),SUM(C4:R4),"")</f>
        <v/>
      </c>
      <c r="T4" s="4" t="str">
        <f t="shared" ref="T4:T37" si="0">IF(ISBLANK(C4),"",IF(OR($S4=$E$42,$S4=$G$42,$S4=$I$42,$S4=$K$42,$S4=$M$42),"+"," "))</f>
        <v/>
      </c>
      <c r="U4" s="19" t="str">
        <f t="shared" ref="U4:U37" si="1">IF(ISNUMBER(C4),IF(AND(S4&gt;=$D$42,S4&lt;=$E$42),6,IF(AND(S4&gt;=$F$42,S4&lt;=$G$42),5,IF(AND(S4&gt;=$H$42,S4&lt;=$I$42),4,IF(AND(S4&gt;=$J$42,S4&lt;=$K$42),3,IF(AND(S4&gt;=$L$42,S4&lt;=$M$42),2,1))))),"")</f>
        <v/>
      </c>
      <c r="V4" s="4" t="str">
        <f t="shared" ref="V4:V37" si="2">IF(ISBLANK(C4),"",IF(OR($S4=$F$42,$S4=$H$42,$S4=$J$42,$S4=$L$42,$S4=$N$42),"-"," "))</f>
        <v/>
      </c>
      <c r="X4" s="10" t="str">
        <f t="shared" ref="X4:Y37" si="3">IF(ISBLANK($Z$41),"",T4)</f>
        <v/>
      </c>
      <c r="Y4" s="18" t="str">
        <f>IF(ISBLANK($Z$41),"",U4)</f>
        <v/>
      </c>
      <c r="Z4" s="10" t="str">
        <f t="shared" ref="Z4:Z37" si="4">IF(ISBLANK($Z$41),"",V4)</f>
        <v/>
      </c>
    </row>
    <row r="5" spans="1:27" ht="13.8" x14ac:dyDescent="0.3">
      <c r="A5">
        <v>2</v>
      </c>
      <c r="B5" s="27" t="str">
        <f>IF(ISBLANK(Gesamt!B5),"",Gesamt!B5)</f>
        <v>Berta Bunsig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20" t="str">
        <f t="shared" ref="S5:S37" si="5">IF(ISNUMBER(C5),SUM(C5:R5),"")</f>
        <v/>
      </c>
      <c r="T5" s="4" t="str">
        <f t="shared" si="0"/>
        <v/>
      </c>
      <c r="U5" s="19" t="str">
        <f t="shared" si="1"/>
        <v/>
      </c>
      <c r="V5" s="4" t="str">
        <f t="shared" si="2"/>
        <v/>
      </c>
      <c r="X5" s="10" t="str">
        <f t="shared" si="3"/>
        <v/>
      </c>
      <c r="Y5" s="18" t="str">
        <f t="shared" si="3"/>
        <v/>
      </c>
      <c r="Z5" s="10" t="str">
        <f t="shared" si="4"/>
        <v/>
      </c>
    </row>
    <row r="6" spans="1:27" ht="13.8" x14ac:dyDescent="0.3">
      <c r="A6">
        <v>3</v>
      </c>
      <c r="B6" s="27" t="str">
        <f>IF(ISBLANK(Gesamt!B6),"",Gesamt!B6)</f>
        <v>Carlo Crämer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20" t="str">
        <f t="shared" si="5"/>
        <v/>
      </c>
      <c r="T6" s="4" t="str">
        <f t="shared" si="0"/>
        <v/>
      </c>
      <c r="U6" s="19" t="str">
        <f t="shared" si="1"/>
        <v/>
      </c>
      <c r="V6" s="4" t="str">
        <f t="shared" si="2"/>
        <v/>
      </c>
      <c r="X6" s="10" t="str">
        <f t="shared" si="3"/>
        <v/>
      </c>
      <c r="Y6" s="18" t="str">
        <f t="shared" si="3"/>
        <v/>
      </c>
      <c r="Z6" s="10" t="str">
        <f t="shared" si="4"/>
        <v/>
      </c>
    </row>
    <row r="7" spans="1:27" ht="13.8" x14ac:dyDescent="0.3">
      <c r="A7">
        <v>4</v>
      </c>
      <c r="B7" s="27" t="str">
        <f>IF(ISBLANK(Gesamt!B7),"",Gesamt!B7)</f>
        <v>Daniela Daune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20" t="str">
        <f t="shared" si="5"/>
        <v/>
      </c>
      <c r="T7" s="4" t="str">
        <f t="shared" si="0"/>
        <v/>
      </c>
      <c r="U7" s="19" t="str">
        <f t="shared" si="1"/>
        <v/>
      </c>
      <c r="V7" s="4" t="str">
        <f t="shared" si="2"/>
        <v/>
      </c>
      <c r="X7" s="10" t="str">
        <f t="shared" si="3"/>
        <v/>
      </c>
      <c r="Y7" s="18" t="str">
        <f t="shared" si="3"/>
        <v/>
      </c>
      <c r="Z7" s="10" t="str">
        <f t="shared" si="4"/>
        <v/>
      </c>
    </row>
    <row r="8" spans="1:27" ht="13.8" x14ac:dyDescent="0.3">
      <c r="A8">
        <v>5</v>
      </c>
      <c r="B8" s="27" t="str">
        <f>IF(ISBLANK(Gesamt!B8),"",Gesamt!B8)</f>
        <v/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20" t="str">
        <f t="shared" si="5"/>
        <v/>
      </c>
      <c r="T8" s="4" t="str">
        <f t="shared" si="0"/>
        <v/>
      </c>
      <c r="U8" s="19" t="str">
        <f t="shared" si="1"/>
        <v/>
      </c>
      <c r="V8" s="4" t="str">
        <f t="shared" si="2"/>
        <v/>
      </c>
      <c r="X8" s="10" t="str">
        <f t="shared" si="3"/>
        <v/>
      </c>
      <c r="Y8" s="18" t="str">
        <f t="shared" si="3"/>
        <v/>
      </c>
      <c r="Z8" s="10" t="str">
        <f t="shared" si="4"/>
        <v/>
      </c>
    </row>
    <row r="9" spans="1:27" ht="13.8" x14ac:dyDescent="0.3">
      <c r="A9">
        <v>6</v>
      </c>
      <c r="B9" s="27" t="str">
        <f>IF(ISBLANK(Gesamt!B9),"",Gesamt!B9)</f>
        <v/>
      </c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20" t="str">
        <f t="shared" si="5"/>
        <v/>
      </c>
      <c r="T9" s="4" t="str">
        <f t="shared" si="0"/>
        <v/>
      </c>
      <c r="U9" s="19" t="str">
        <f t="shared" si="1"/>
        <v/>
      </c>
      <c r="V9" s="4" t="str">
        <f t="shared" si="2"/>
        <v/>
      </c>
      <c r="X9" s="10" t="str">
        <f t="shared" si="3"/>
        <v/>
      </c>
      <c r="Y9" s="18" t="str">
        <f t="shared" si="3"/>
        <v/>
      </c>
      <c r="Z9" s="10" t="str">
        <f t="shared" si="4"/>
        <v/>
      </c>
    </row>
    <row r="10" spans="1:27" ht="13.8" x14ac:dyDescent="0.3">
      <c r="A10">
        <v>7</v>
      </c>
      <c r="B10" s="27" t="str">
        <f>IF(ISBLANK(Gesamt!B10),"",Gesamt!B10)</f>
        <v/>
      </c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20" t="str">
        <f t="shared" si="5"/>
        <v/>
      </c>
      <c r="T10" s="4" t="str">
        <f t="shared" si="0"/>
        <v/>
      </c>
      <c r="U10" s="19" t="str">
        <f t="shared" si="1"/>
        <v/>
      </c>
      <c r="V10" s="4" t="str">
        <f t="shared" si="2"/>
        <v/>
      </c>
      <c r="X10" s="10" t="str">
        <f t="shared" si="3"/>
        <v/>
      </c>
      <c r="Y10" s="18" t="str">
        <f t="shared" si="3"/>
        <v/>
      </c>
      <c r="Z10" s="10" t="str">
        <f t="shared" si="4"/>
        <v/>
      </c>
    </row>
    <row r="11" spans="1:27" ht="13.8" x14ac:dyDescent="0.3">
      <c r="A11">
        <v>8</v>
      </c>
      <c r="B11" s="27" t="str">
        <f>IF(ISBLANK(Gesamt!B11),"",Gesamt!B11)</f>
        <v/>
      </c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20" t="str">
        <f t="shared" si="5"/>
        <v/>
      </c>
      <c r="T11" s="4" t="str">
        <f t="shared" si="0"/>
        <v/>
      </c>
      <c r="U11" s="19" t="str">
        <f t="shared" si="1"/>
        <v/>
      </c>
      <c r="V11" s="4" t="str">
        <f t="shared" si="2"/>
        <v/>
      </c>
      <c r="X11" s="10" t="str">
        <f t="shared" si="3"/>
        <v/>
      </c>
      <c r="Y11" s="18" t="str">
        <f t="shared" si="3"/>
        <v/>
      </c>
      <c r="Z11" s="10" t="str">
        <f t="shared" si="4"/>
        <v/>
      </c>
    </row>
    <row r="12" spans="1:27" ht="13.8" x14ac:dyDescent="0.3">
      <c r="A12">
        <v>9</v>
      </c>
      <c r="B12" s="27" t="str">
        <f>IF(ISBLANK(Gesamt!B12),"",Gesamt!B12)</f>
        <v/>
      </c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20" t="str">
        <f t="shared" si="5"/>
        <v/>
      </c>
      <c r="T12" s="4" t="str">
        <f t="shared" si="0"/>
        <v/>
      </c>
      <c r="U12" s="19" t="str">
        <f t="shared" si="1"/>
        <v/>
      </c>
      <c r="V12" s="4" t="str">
        <f t="shared" si="2"/>
        <v/>
      </c>
      <c r="X12" s="10" t="str">
        <f t="shared" si="3"/>
        <v/>
      </c>
      <c r="Y12" s="18" t="str">
        <f t="shared" si="3"/>
        <v/>
      </c>
      <c r="Z12" s="10" t="str">
        <f t="shared" si="4"/>
        <v/>
      </c>
    </row>
    <row r="13" spans="1:27" ht="13.8" x14ac:dyDescent="0.3">
      <c r="A13">
        <v>10</v>
      </c>
      <c r="B13" s="27" t="str">
        <f>IF(ISBLANK(Gesamt!B13),"",Gesamt!B13)</f>
        <v/>
      </c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20" t="str">
        <f t="shared" si="5"/>
        <v/>
      </c>
      <c r="T13" s="4" t="str">
        <f t="shared" si="0"/>
        <v/>
      </c>
      <c r="U13" s="19" t="str">
        <f t="shared" si="1"/>
        <v/>
      </c>
      <c r="V13" s="4" t="str">
        <f t="shared" si="2"/>
        <v/>
      </c>
      <c r="X13" s="10" t="str">
        <f t="shared" si="3"/>
        <v/>
      </c>
      <c r="Y13" s="18" t="str">
        <f t="shared" si="3"/>
        <v/>
      </c>
      <c r="Z13" s="10" t="str">
        <f t="shared" si="4"/>
        <v/>
      </c>
    </row>
    <row r="14" spans="1:27" ht="13.8" x14ac:dyDescent="0.3">
      <c r="A14">
        <v>11</v>
      </c>
      <c r="B14" s="27" t="str">
        <f>IF(ISBLANK(Gesamt!B14),"",Gesamt!B14)</f>
        <v/>
      </c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20" t="str">
        <f t="shared" si="5"/>
        <v/>
      </c>
      <c r="T14" s="4" t="str">
        <f t="shared" si="0"/>
        <v/>
      </c>
      <c r="U14" s="19" t="str">
        <f t="shared" si="1"/>
        <v/>
      </c>
      <c r="V14" s="4" t="str">
        <f t="shared" si="2"/>
        <v/>
      </c>
      <c r="X14" s="10" t="str">
        <f t="shared" si="3"/>
        <v/>
      </c>
      <c r="Y14" s="18" t="str">
        <f t="shared" si="3"/>
        <v/>
      </c>
      <c r="Z14" s="10" t="str">
        <f t="shared" si="4"/>
        <v/>
      </c>
    </row>
    <row r="15" spans="1:27" ht="13.8" x14ac:dyDescent="0.3">
      <c r="A15">
        <v>12</v>
      </c>
      <c r="B15" s="27" t="str">
        <f>IF(ISBLANK(Gesamt!B15),"",Gesamt!B15)</f>
        <v/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20" t="str">
        <f t="shared" si="5"/>
        <v/>
      </c>
      <c r="T15" s="4" t="str">
        <f t="shared" si="0"/>
        <v/>
      </c>
      <c r="U15" s="19" t="str">
        <f t="shared" si="1"/>
        <v/>
      </c>
      <c r="V15" s="4" t="str">
        <f t="shared" si="2"/>
        <v/>
      </c>
      <c r="X15" s="10" t="str">
        <f t="shared" si="3"/>
        <v/>
      </c>
      <c r="Y15" s="18" t="str">
        <f t="shared" si="3"/>
        <v/>
      </c>
      <c r="Z15" s="10" t="str">
        <f t="shared" si="4"/>
        <v/>
      </c>
    </row>
    <row r="16" spans="1:27" ht="13.8" x14ac:dyDescent="0.3">
      <c r="A16">
        <v>13</v>
      </c>
      <c r="B16" s="27" t="str">
        <f>IF(ISBLANK(Gesamt!B16),"",Gesamt!B16)</f>
        <v/>
      </c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20" t="str">
        <f t="shared" si="5"/>
        <v/>
      </c>
      <c r="T16" s="4" t="str">
        <f t="shared" si="0"/>
        <v/>
      </c>
      <c r="U16" s="19" t="str">
        <f t="shared" si="1"/>
        <v/>
      </c>
      <c r="V16" s="4" t="str">
        <f t="shared" si="2"/>
        <v/>
      </c>
      <c r="X16" s="10" t="str">
        <f t="shared" si="3"/>
        <v/>
      </c>
      <c r="Y16" s="18" t="str">
        <f t="shared" si="3"/>
        <v/>
      </c>
      <c r="Z16" s="10" t="str">
        <f t="shared" si="4"/>
        <v/>
      </c>
    </row>
    <row r="17" spans="1:26" ht="13.8" x14ac:dyDescent="0.3">
      <c r="A17">
        <v>14</v>
      </c>
      <c r="B17" s="27" t="str">
        <f>IF(ISBLANK(Gesamt!B17),"",Gesamt!B17)</f>
        <v/>
      </c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20" t="str">
        <f t="shared" si="5"/>
        <v/>
      </c>
      <c r="T17" s="4" t="str">
        <f t="shared" si="0"/>
        <v/>
      </c>
      <c r="U17" s="19" t="str">
        <f t="shared" si="1"/>
        <v/>
      </c>
      <c r="V17" s="4" t="str">
        <f t="shared" si="2"/>
        <v/>
      </c>
      <c r="X17" s="10" t="str">
        <f t="shared" si="3"/>
        <v/>
      </c>
      <c r="Y17" s="18" t="str">
        <f t="shared" si="3"/>
        <v/>
      </c>
      <c r="Z17" s="10" t="str">
        <f t="shared" si="4"/>
        <v/>
      </c>
    </row>
    <row r="18" spans="1:26" ht="13.8" x14ac:dyDescent="0.3">
      <c r="A18">
        <v>15</v>
      </c>
      <c r="B18" s="27" t="str">
        <f>IF(ISBLANK(Gesamt!B18),"",Gesamt!B18)</f>
        <v/>
      </c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20" t="str">
        <f t="shared" si="5"/>
        <v/>
      </c>
      <c r="T18" s="4" t="str">
        <f t="shared" si="0"/>
        <v/>
      </c>
      <c r="U18" s="19" t="str">
        <f t="shared" si="1"/>
        <v/>
      </c>
      <c r="V18" s="4" t="str">
        <f t="shared" si="2"/>
        <v/>
      </c>
      <c r="X18" s="10" t="str">
        <f t="shared" si="3"/>
        <v/>
      </c>
      <c r="Y18" s="18" t="str">
        <f t="shared" si="3"/>
        <v/>
      </c>
      <c r="Z18" s="10" t="str">
        <f t="shared" si="4"/>
        <v/>
      </c>
    </row>
    <row r="19" spans="1:26" ht="13.8" x14ac:dyDescent="0.3">
      <c r="A19">
        <v>16</v>
      </c>
      <c r="B19" s="27" t="str">
        <f>IF(ISBLANK(Gesamt!B19),"",Gesamt!B19)</f>
        <v/>
      </c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20" t="str">
        <f t="shared" si="5"/>
        <v/>
      </c>
      <c r="T19" s="4" t="str">
        <f t="shared" si="0"/>
        <v/>
      </c>
      <c r="U19" s="19" t="str">
        <f t="shared" si="1"/>
        <v/>
      </c>
      <c r="V19" s="4" t="str">
        <f t="shared" si="2"/>
        <v/>
      </c>
      <c r="X19" s="10" t="str">
        <f t="shared" si="3"/>
        <v/>
      </c>
      <c r="Y19" s="18" t="str">
        <f t="shared" si="3"/>
        <v/>
      </c>
      <c r="Z19" s="10" t="str">
        <f t="shared" si="4"/>
        <v/>
      </c>
    </row>
    <row r="20" spans="1:26" ht="13.8" x14ac:dyDescent="0.3">
      <c r="A20">
        <v>17</v>
      </c>
      <c r="B20" s="27" t="str">
        <f>IF(ISBLANK(Gesamt!B20),"",Gesamt!B20)</f>
        <v/>
      </c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20" t="str">
        <f t="shared" si="5"/>
        <v/>
      </c>
      <c r="T20" s="4" t="str">
        <f t="shared" si="0"/>
        <v/>
      </c>
      <c r="U20" s="19" t="str">
        <f t="shared" si="1"/>
        <v/>
      </c>
      <c r="V20" s="4" t="str">
        <f t="shared" si="2"/>
        <v/>
      </c>
      <c r="X20" s="10" t="str">
        <f t="shared" si="3"/>
        <v/>
      </c>
      <c r="Y20" s="18" t="str">
        <f t="shared" si="3"/>
        <v/>
      </c>
      <c r="Z20" s="10" t="str">
        <f t="shared" si="4"/>
        <v/>
      </c>
    </row>
    <row r="21" spans="1:26" ht="13.8" x14ac:dyDescent="0.3">
      <c r="A21">
        <v>18</v>
      </c>
      <c r="B21" s="27" t="str">
        <f>IF(ISBLANK(Gesamt!B21),"",Gesamt!B21)</f>
        <v/>
      </c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20" t="str">
        <f t="shared" si="5"/>
        <v/>
      </c>
      <c r="T21" s="4" t="str">
        <f t="shared" si="0"/>
        <v/>
      </c>
      <c r="U21" s="19" t="str">
        <f t="shared" si="1"/>
        <v/>
      </c>
      <c r="V21" s="4" t="str">
        <f t="shared" si="2"/>
        <v/>
      </c>
      <c r="X21" s="10" t="str">
        <f t="shared" si="3"/>
        <v/>
      </c>
      <c r="Y21" s="18" t="str">
        <f t="shared" si="3"/>
        <v/>
      </c>
      <c r="Z21" s="10" t="str">
        <f t="shared" si="4"/>
        <v/>
      </c>
    </row>
    <row r="22" spans="1:26" ht="13.8" x14ac:dyDescent="0.3">
      <c r="A22">
        <v>19</v>
      </c>
      <c r="B22" s="27" t="str">
        <f>IF(ISBLANK(Gesamt!B22),"",Gesamt!B22)</f>
        <v/>
      </c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20" t="str">
        <f t="shared" si="5"/>
        <v/>
      </c>
      <c r="T22" s="4" t="str">
        <f t="shared" si="0"/>
        <v/>
      </c>
      <c r="U22" s="19" t="str">
        <f t="shared" si="1"/>
        <v/>
      </c>
      <c r="V22" s="4" t="str">
        <f t="shared" si="2"/>
        <v/>
      </c>
      <c r="X22" s="10" t="str">
        <f t="shared" si="3"/>
        <v/>
      </c>
      <c r="Y22" s="18" t="str">
        <f t="shared" si="3"/>
        <v/>
      </c>
      <c r="Z22" s="10" t="str">
        <f t="shared" si="4"/>
        <v/>
      </c>
    </row>
    <row r="23" spans="1:26" ht="13.8" x14ac:dyDescent="0.3">
      <c r="A23">
        <v>20</v>
      </c>
      <c r="B23" s="27" t="str">
        <f>IF(ISBLANK(Gesamt!B23),"",Gesamt!B23)</f>
        <v/>
      </c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20" t="str">
        <f t="shared" si="5"/>
        <v/>
      </c>
      <c r="T23" s="4" t="str">
        <f t="shared" si="0"/>
        <v/>
      </c>
      <c r="U23" s="19" t="str">
        <f t="shared" si="1"/>
        <v/>
      </c>
      <c r="V23" s="4" t="str">
        <f t="shared" si="2"/>
        <v/>
      </c>
      <c r="X23" s="10" t="str">
        <f t="shared" si="3"/>
        <v/>
      </c>
      <c r="Y23" s="18" t="str">
        <f t="shared" si="3"/>
        <v/>
      </c>
      <c r="Z23" s="10" t="str">
        <f t="shared" si="4"/>
        <v/>
      </c>
    </row>
    <row r="24" spans="1:26" ht="13.8" x14ac:dyDescent="0.3">
      <c r="A24">
        <v>21</v>
      </c>
      <c r="B24" s="27" t="str">
        <f>IF(ISBLANK(Gesamt!B24),"",Gesamt!B24)</f>
        <v/>
      </c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20" t="str">
        <f t="shared" si="5"/>
        <v/>
      </c>
      <c r="T24" s="4" t="str">
        <f t="shared" si="0"/>
        <v/>
      </c>
      <c r="U24" s="19" t="str">
        <f t="shared" si="1"/>
        <v/>
      </c>
      <c r="V24" s="4" t="str">
        <f t="shared" si="2"/>
        <v/>
      </c>
      <c r="X24" s="10" t="str">
        <f t="shared" si="3"/>
        <v/>
      </c>
      <c r="Y24" s="18" t="str">
        <f t="shared" si="3"/>
        <v/>
      </c>
      <c r="Z24" s="10" t="str">
        <f t="shared" si="4"/>
        <v/>
      </c>
    </row>
    <row r="25" spans="1:26" ht="13.8" x14ac:dyDescent="0.3">
      <c r="A25">
        <v>22</v>
      </c>
      <c r="B25" s="27" t="str">
        <f>IF(ISBLANK(Gesamt!B25),"",Gesamt!B25)</f>
        <v/>
      </c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20" t="str">
        <f t="shared" si="5"/>
        <v/>
      </c>
      <c r="T25" s="4" t="str">
        <f t="shared" si="0"/>
        <v/>
      </c>
      <c r="U25" s="19" t="str">
        <f t="shared" si="1"/>
        <v/>
      </c>
      <c r="V25" s="4" t="str">
        <f t="shared" si="2"/>
        <v/>
      </c>
      <c r="X25" s="10" t="str">
        <f t="shared" si="3"/>
        <v/>
      </c>
      <c r="Y25" s="18" t="str">
        <f t="shared" si="3"/>
        <v/>
      </c>
      <c r="Z25" s="10" t="str">
        <f t="shared" si="4"/>
        <v/>
      </c>
    </row>
    <row r="26" spans="1:26" ht="13.8" x14ac:dyDescent="0.3">
      <c r="A26">
        <v>23</v>
      </c>
      <c r="B26" s="27" t="str">
        <f>IF(ISBLANK(Gesamt!B26),"",Gesamt!B26)</f>
        <v/>
      </c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20" t="str">
        <f t="shared" si="5"/>
        <v/>
      </c>
      <c r="T26" s="4" t="str">
        <f t="shared" si="0"/>
        <v/>
      </c>
      <c r="U26" s="19" t="str">
        <f t="shared" si="1"/>
        <v/>
      </c>
      <c r="V26" s="4" t="str">
        <f t="shared" si="2"/>
        <v/>
      </c>
      <c r="X26" s="10" t="str">
        <f t="shared" si="3"/>
        <v/>
      </c>
      <c r="Y26" s="18" t="str">
        <f t="shared" si="3"/>
        <v/>
      </c>
      <c r="Z26" s="10" t="str">
        <f t="shared" si="4"/>
        <v/>
      </c>
    </row>
    <row r="27" spans="1:26" ht="13.8" x14ac:dyDescent="0.3">
      <c r="A27">
        <v>24</v>
      </c>
      <c r="B27" s="27" t="str">
        <f>IF(ISBLANK(Gesamt!B27),"",Gesamt!B27)</f>
        <v/>
      </c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20" t="str">
        <f t="shared" si="5"/>
        <v/>
      </c>
      <c r="T27" s="4" t="str">
        <f t="shared" si="0"/>
        <v/>
      </c>
      <c r="U27" s="19" t="str">
        <f t="shared" si="1"/>
        <v/>
      </c>
      <c r="V27" s="4" t="str">
        <f t="shared" si="2"/>
        <v/>
      </c>
      <c r="X27" s="10" t="str">
        <f t="shared" si="3"/>
        <v/>
      </c>
      <c r="Y27" s="18" t="str">
        <f t="shared" si="3"/>
        <v/>
      </c>
      <c r="Z27" s="10" t="str">
        <f t="shared" si="4"/>
        <v/>
      </c>
    </row>
    <row r="28" spans="1:26" ht="13.8" x14ac:dyDescent="0.3">
      <c r="A28">
        <v>25</v>
      </c>
      <c r="B28" s="27" t="str">
        <f>IF(ISBLANK(Gesamt!B28),"",Gesamt!B28)</f>
        <v/>
      </c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20" t="str">
        <f t="shared" si="5"/>
        <v/>
      </c>
      <c r="T28" s="4" t="str">
        <f t="shared" si="0"/>
        <v/>
      </c>
      <c r="U28" s="19" t="str">
        <f t="shared" si="1"/>
        <v/>
      </c>
      <c r="V28" s="4" t="str">
        <f t="shared" si="2"/>
        <v/>
      </c>
      <c r="X28" s="10" t="str">
        <f t="shared" si="3"/>
        <v/>
      </c>
      <c r="Y28" s="18" t="str">
        <f t="shared" si="3"/>
        <v/>
      </c>
      <c r="Z28" s="10" t="str">
        <f t="shared" si="4"/>
        <v/>
      </c>
    </row>
    <row r="29" spans="1:26" ht="13.8" x14ac:dyDescent="0.3">
      <c r="A29">
        <v>26</v>
      </c>
      <c r="B29" s="27" t="str">
        <f>IF(ISBLANK(Gesamt!B29),"",Gesamt!B29)</f>
        <v/>
      </c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20" t="str">
        <f t="shared" si="5"/>
        <v/>
      </c>
      <c r="T29" s="4" t="str">
        <f t="shared" si="0"/>
        <v/>
      </c>
      <c r="U29" s="19" t="str">
        <f t="shared" si="1"/>
        <v/>
      </c>
      <c r="V29" s="4" t="str">
        <f t="shared" si="2"/>
        <v/>
      </c>
      <c r="X29" s="10" t="str">
        <f t="shared" si="3"/>
        <v/>
      </c>
      <c r="Y29" s="18" t="str">
        <f t="shared" si="3"/>
        <v/>
      </c>
      <c r="Z29" s="10" t="str">
        <f t="shared" si="4"/>
        <v/>
      </c>
    </row>
    <row r="30" spans="1:26" ht="13.8" x14ac:dyDescent="0.3">
      <c r="A30">
        <v>27</v>
      </c>
      <c r="B30" s="27" t="str">
        <f>IF(ISBLANK(Gesamt!B30),"",Gesamt!B30)</f>
        <v/>
      </c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20" t="str">
        <f t="shared" si="5"/>
        <v/>
      </c>
      <c r="T30" s="4" t="str">
        <f t="shared" si="0"/>
        <v/>
      </c>
      <c r="U30" s="19" t="str">
        <f t="shared" si="1"/>
        <v/>
      </c>
      <c r="V30" s="4" t="str">
        <f t="shared" si="2"/>
        <v/>
      </c>
      <c r="X30" s="10" t="str">
        <f t="shared" si="3"/>
        <v/>
      </c>
      <c r="Y30" s="18" t="str">
        <f t="shared" si="3"/>
        <v/>
      </c>
      <c r="Z30" s="10" t="str">
        <f t="shared" si="4"/>
        <v/>
      </c>
    </row>
    <row r="31" spans="1:26" ht="13.8" x14ac:dyDescent="0.3">
      <c r="A31">
        <v>28</v>
      </c>
      <c r="B31" s="27" t="str">
        <f>IF(ISBLANK(Gesamt!B31),"",Gesamt!B31)</f>
        <v/>
      </c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20" t="str">
        <f t="shared" si="5"/>
        <v/>
      </c>
      <c r="T31" s="4" t="str">
        <f t="shared" si="0"/>
        <v/>
      </c>
      <c r="U31" s="19" t="str">
        <f t="shared" si="1"/>
        <v/>
      </c>
      <c r="V31" s="4" t="str">
        <f t="shared" si="2"/>
        <v/>
      </c>
      <c r="X31" s="10" t="str">
        <f t="shared" si="3"/>
        <v/>
      </c>
      <c r="Y31" s="18" t="str">
        <f t="shared" si="3"/>
        <v/>
      </c>
      <c r="Z31" s="10" t="str">
        <f t="shared" si="4"/>
        <v/>
      </c>
    </row>
    <row r="32" spans="1:26" ht="13.8" x14ac:dyDescent="0.3">
      <c r="A32">
        <v>29</v>
      </c>
      <c r="B32" s="27" t="str">
        <f>IF(ISBLANK(Gesamt!B32),"",Gesamt!B32)</f>
        <v/>
      </c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20" t="str">
        <f t="shared" si="5"/>
        <v/>
      </c>
      <c r="T32" s="4" t="str">
        <f t="shared" si="0"/>
        <v/>
      </c>
      <c r="U32" s="19" t="str">
        <f t="shared" si="1"/>
        <v/>
      </c>
      <c r="V32" s="4" t="str">
        <f t="shared" si="2"/>
        <v/>
      </c>
      <c r="X32" s="10" t="str">
        <f t="shared" si="3"/>
        <v/>
      </c>
      <c r="Y32" s="18" t="str">
        <f t="shared" si="3"/>
        <v/>
      </c>
      <c r="Z32" s="10" t="str">
        <f t="shared" si="4"/>
        <v/>
      </c>
    </row>
    <row r="33" spans="1:27" ht="13.8" x14ac:dyDescent="0.3">
      <c r="A33">
        <v>30</v>
      </c>
      <c r="B33" s="27" t="str">
        <f>IF(ISBLANK(Gesamt!B33),"",Gesamt!B33)</f>
        <v/>
      </c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20" t="str">
        <f t="shared" si="5"/>
        <v/>
      </c>
      <c r="T33" s="4" t="str">
        <f t="shared" si="0"/>
        <v/>
      </c>
      <c r="U33" s="19" t="str">
        <f t="shared" si="1"/>
        <v/>
      </c>
      <c r="V33" s="4" t="str">
        <f t="shared" si="2"/>
        <v/>
      </c>
      <c r="X33" s="10" t="str">
        <f t="shared" si="3"/>
        <v/>
      </c>
      <c r="Y33" s="18" t="str">
        <f t="shared" si="3"/>
        <v/>
      </c>
      <c r="Z33" s="10" t="str">
        <f t="shared" si="4"/>
        <v/>
      </c>
    </row>
    <row r="34" spans="1:27" ht="13.8" x14ac:dyDescent="0.3">
      <c r="A34">
        <v>31</v>
      </c>
      <c r="B34" s="27" t="str">
        <f>IF(ISBLANK(Gesamt!B34),"",Gesamt!B34)</f>
        <v/>
      </c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20" t="str">
        <f t="shared" si="5"/>
        <v/>
      </c>
      <c r="T34" s="4" t="str">
        <f t="shared" si="0"/>
        <v/>
      </c>
      <c r="U34" s="19" t="str">
        <f t="shared" si="1"/>
        <v/>
      </c>
      <c r="V34" s="4" t="str">
        <f t="shared" si="2"/>
        <v/>
      </c>
      <c r="X34" s="10" t="str">
        <f t="shared" si="3"/>
        <v/>
      </c>
      <c r="Y34" s="18" t="str">
        <f t="shared" si="3"/>
        <v/>
      </c>
      <c r="Z34" s="10" t="str">
        <f t="shared" si="4"/>
        <v/>
      </c>
    </row>
    <row r="35" spans="1:27" ht="13.8" x14ac:dyDescent="0.3">
      <c r="A35">
        <v>32</v>
      </c>
      <c r="B35" s="27" t="str">
        <f>IF(ISBLANK(Gesamt!B35),"",Gesamt!B35)</f>
        <v/>
      </c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20" t="str">
        <f t="shared" si="5"/>
        <v/>
      </c>
      <c r="T35" s="4" t="str">
        <f t="shared" si="0"/>
        <v/>
      </c>
      <c r="U35" s="19" t="str">
        <f t="shared" si="1"/>
        <v/>
      </c>
      <c r="V35" s="4" t="str">
        <f t="shared" si="2"/>
        <v/>
      </c>
      <c r="X35" s="10" t="str">
        <f t="shared" si="3"/>
        <v/>
      </c>
      <c r="Y35" s="18" t="str">
        <f t="shared" si="3"/>
        <v/>
      </c>
      <c r="Z35" s="10" t="str">
        <f t="shared" si="4"/>
        <v/>
      </c>
    </row>
    <row r="36" spans="1:27" ht="13.8" x14ac:dyDescent="0.3">
      <c r="A36">
        <v>33</v>
      </c>
      <c r="B36" s="27" t="str">
        <f>IF(ISBLANK(Gesamt!B36),"",Gesamt!B36)</f>
        <v/>
      </c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20" t="str">
        <f t="shared" si="5"/>
        <v/>
      </c>
      <c r="T36" s="4" t="str">
        <f t="shared" si="0"/>
        <v/>
      </c>
      <c r="U36" s="19" t="str">
        <f t="shared" si="1"/>
        <v/>
      </c>
      <c r="V36" s="4" t="str">
        <f t="shared" si="2"/>
        <v/>
      </c>
      <c r="X36" s="10" t="str">
        <f t="shared" si="3"/>
        <v/>
      </c>
      <c r="Y36" s="18" t="str">
        <f t="shared" si="3"/>
        <v/>
      </c>
      <c r="Z36" s="10" t="str">
        <f t="shared" si="4"/>
        <v/>
      </c>
    </row>
    <row r="37" spans="1:27" ht="14.4" thickBot="1" x14ac:dyDescent="0.35">
      <c r="A37">
        <v>34</v>
      </c>
      <c r="B37" s="27" t="str">
        <f>IF(ISBLANK(Gesamt!B37),"",Gesamt!B37)</f>
        <v/>
      </c>
      <c r="C37" s="44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32" t="str">
        <f t="shared" si="5"/>
        <v/>
      </c>
      <c r="T37" s="34" t="str">
        <f t="shared" si="0"/>
        <v/>
      </c>
      <c r="U37" s="31" t="str">
        <f t="shared" si="1"/>
        <v/>
      </c>
      <c r="V37" s="34" t="str">
        <f t="shared" si="2"/>
        <v/>
      </c>
      <c r="W37" s="29"/>
      <c r="X37" s="45" t="str">
        <f t="shared" si="3"/>
        <v/>
      </c>
      <c r="Y37" s="46" t="str">
        <f t="shared" si="3"/>
        <v/>
      </c>
      <c r="Z37" s="45" t="str">
        <f t="shared" si="4"/>
        <v/>
      </c>
    </row>
    <row r="38" spans="1:27" x14ac:dyDescent="0.25">
      <c r="B38" s="1" t="s">
        <v>8</v>
      </c>
      <c r="C38" s="4" t="e">
        <f t="shared" ref="C38:S38" si="6">AVERAGE(C4:C37)</f>
        <v>#DIV/0!</v>
      </c>
      <c r="D38" s="4" t="e">
        <f t="shared" si="6"/>
        <v>#DIV/0!</v>
      </c>
      <c r="E38" s="4" t="e">
        <f t="shared" si="6"/>
        <v>#DIV/0!</v>
      </c>
      <c r="F38" s="4" t="e">
        <f t="shared" si="6"/>
        <v>#DIV/0!</v>
      </c>
      <c r="G38" s="4" t="e">
        <f t="shared" si="6"/>
        <v>#DIV/0!</v>
      </c>
      <c r="H38" s="4" t="e">
        <f t="shared" si="6"/>
        <v>#DIV/0!</v>
      </c>
      <c r="I38" s="4" t="e">
        <f t="shared" si="6"/>
        <v>#DIV/0!</v>
      </c>
      <c r="J38" s="4" t="e">
        <f t="shared" si="6"/>
        <v>#DIV/0!</v>
      </c>
      <c r="K38" s="4" t="e">
        <f t="shared" si="6"/>
        <v>#DIV/0!</v>
      </c>
      <c r="L38" s="4" t="e">
        <f t="shared" si="6"/>
        <v>#DIV/0!</v>
      </c>
      <c r="M38" s="4" t="e">
        <f t="shared" si="6"/>
        <v>#DIV/0!</v>
      </c>
      <c r="N38" s="4" t="e">
        <f t="shared" si="6"/>
        <v>#DIV/0!</v>
      </c>
      <c r="O38" s="4" t="e">
        <f t="shared" si="6"/>
        <v>#DIV/0!</v>
      </c>
      <c r="P38" s="4" t="e">
        <f t="shared" si="6"/>
        <v>#DIV/0!</v>
      </c>
      <c r="Q38" s="4" t="e">
        <f t="shared" si="6"/>
        <v>#DIV/0!</v>
      </c>
      <c r="R38" s="4" t="e">
        <f t="shared" si="6"/>
        <v>#DIV/0!</v>
      </c>
      <c r="S38" s="43" t="e">
        <f t="shared" si="6"/>
        <v>#DIV/0!</v>
      </c>
      <c r="T38" s="110" t="e">
        <f>ROUNDDOWN(AVERAGE(U4:U37),2)</f>
        <v>#DIV/0!</v>
      </c>
      <c r="U38" s="111"/>
      <c r="V38" s="111"/>
      <c r="X38" s="108" t="e">
        <f>IF(ISBLANK($Z$41),"",ROUNDDOWN(AVERAGE(Y4:Y37),2))</f>
        <v>#DIV/0!</v>
      </c>
      <c r="Y38" s="108"/>
      <c r="Z38" s="108"/>
    </row>
    <row r="40" spans="1:27" ht="21" x14ac:dyDescent="0.4">
      <c r="B40" s="6" t="s">
        <v>3</v>
      </c>
      <c r="C40" s="6"/>
      <c r="D40" s="6"/>
      <c r="E40" s="6"/>
      <c r="F40" s="6"/>
      <c r="G40" s="6"/>
      <c r="Q40" s="107" t="s">
        <v>43</v>
      </c>
      <c r="R40" s="107"/>
      <c r="S40" s="113"/>
      <c r="T40" s="113"/>
      <c r="W40" s="74"/>
      <c r="X40" s="75"/>
      <c r="Y40" s="75"/>
      <c r="Z40" s="18"/>
      <c r="AA40" s="18"/>
    </row>
    <row r="41" spans="1:27" ht="13.8" thickBot="1" x14ac:dyDescent="0.3">
      <c r="B41" s="7" t="s">
        <v>1</v>
      </c>
      <c r="C41" s="7"/>
      <c r="D41" s="120">
        <v>6</v>
      </c>
      <c r="E41" s="116"/>
      <c r="F41" s="115">
        <v>5</v>
      </c>
      <c r="G41" s="116"/>
      <c r="H41" s="115">
        <v>4</v>
      </c>
      <c r="I41" s="116"/>
      <c r="J41" s="115">
        <v>3</v>
      </c>
      <c r="K41" s="116"/>
      <c r="L41" s="115">
        <v>2</v>
      </c>
      <c r="M41" s="116"/>
      <c r="N41" s="115">
        <v>1</v>
      </c>
      <c r="O41" s="120"/>
      <c r="R41" t="s">
        <v>64</v>
      </c>
      <c r="S41" s="73"/>
      <c r="W41" s="107" t="s">
        <v>44</v>
      </c>
      <c r="X41" s="107"/>
      <c r="Y41" s="107"/>
      <c r="Z41" s="53" t="s">
        <v>67</v>
      </c>
    </row>
    <row r="42" spans="1:27" ht="13.8" thickBot="1" x14ac:dyDescent="0.3">
      <c r="B42" s="7" t="s">
        <v>4</v>
      </c>
      <c r="C42" s="7"/>
      <c r="D42" s="41">
        <v>0</v>
      </c>
      <c r="E42" s="24"/>
      <c r="F42" s="17">
        <f>E42+0.5</f>
        <v>0.5</v>
      </c>
      <c r="G42" s="24"/>
      <c r="H42" s="17">
        <f>G42+0.5</f>
        <v>0.5</v>
      </c>
      <c r="I42" s="24"/>
      <c r="J42" s="17">
        <f>I42+0.5</f>
        <v>0.5</v>
      </c>
      <c r="K42" s="24"/>
      <c r="L42" s="17">
        <f>K42+0.5</f>
        <v>0.5</v>
      </c>
      <c r="M42" s="24"/>
      <c r="N42" s="17">
        <f>M42+0.5</f>
        <v>0.5</v>
      </c>
      <c r="O42" s="36">
        <f>S3</f>
        <v>0</v>
      </c>
      <c r="R42" t="s">
        <v>65</v>
      </c>
      <c r="S42" s="73"/>
    </row>
    <row r="43" spans="1:27" ht="13.8" thickBot="1" x14ac:dyDescent="0.3">
      <c r="B43" s="7" t="s">
        <v>5</v>
      </c>
      <c r="C43" s="7"/>
      <c r="D43" s="123">
        <f>COUNTIF(U4:U37,6)</f>
        <v>0</v>
      </c>
      <c r="E43" s="119"/>
      <c r="F43" s="118">
        <f>COUNTIF(U4:U37,5)</f>
        <v>0</v>
      </c>
      <c r="G43" s="119"/>
      <c r="H43" s="118">
        <f>COUNTIF(U4:U37,4)</f>
        <v>0</v>
      </c>
      <c r="I43" s="119"/>
      <c r="J43" s="118">
        <f>COUNTIF(U4:U37,3)</f>
        <v>0</v>
      </c>
      <c r="K43" s="119"/>
      <c r="L43" s="118">
        <f>COUNTIF(U4:U37,2)</f>
        <v>0</v>
      </c>
      <c r="M43" s="119"/>
      <c r="N43" s="118">
        <f>COUNTIF(U4:U37,1)</f>
        <v>0</v>
      </c>
      <c r="O43" s="123"/>
    </row>
    <row r="44" spans="1:27" x14ac:dyDescent="0.25">
      <c r="D44" s="122" t="e">
        <f>(D43+F43)/U46</f>
        <v>#DIV/0!</v>
      </c>
      <c r="E44" s="122"/>
      <c r="F44" s="122"/>
      <c r="G44" s="122"/>
    </row>
    <row r="45" spans="1:27" ht="6" customHeight="1" x14ac:dyDescent="0.25"/>
    <row r="46" spans="1:27" ht="13.8" x14ac:dyDescent="0.25">
      <c r="B46" s="7" t="s">
        <v>7</v>
      </c>
      <c r="C46" s="7"/>
      <c r="D46" s="7"/>
      <c r="E46" s="10">
        <v>20</v>
      </c>
      <c r="F46" s="10"/>
      <c r="G46" s="10">
        <v>40</v>
      </c>
      <c r="H46" s="10"/>
      <c r="I46" s="10">
        <v>55</v>
      </c>
      <c r="J46" s="10"/>
      <c r="K46" s="10">
        <v>70</v>
      </c>
      <c r="L46" s="10"/>
      <c r="M46" s="10">
        <v>85</v>
      </c>
      <c r="R46" s="112" t="s">
        <v>51</v>
      </c>
      <c r="S46" s="112"/>
      <c r="T46" s="112"/>
      <c r="U46" s="105">
        <f>$D$43+$F$43+$H$43+$J$43+$L$43+$N$43</f>
        <v>0</v>
      </c>
      <c r="V46" s="105"/>
    </row>
    <row r="47" spans="1:27" x14ac:dyDescent="0.25">
      <c r="E47" s="4">
        <f>O42*E46/100</f>
        <v>0</v>
      </c>
      <c r="F47"/>
      <c r="G47" s="4">
        <f>O42*G46/100</f>
        <v>0</v>
      </c>
      <c r="I47" s="4">
        <f>O42*I46/100</f>
        <v>0</v>
      </c>
      <c r="K47" s="4">
        <f>O42*K46/100</f>
        <v>0</v>
      </c>
      <c r="M47" s="4">
        <f>O42*M46/100</f>
        <v>0</v>
      </c>
      <c r="T47" s="72"/>
      <c r="U47" s="72"/>
      <c r="V47" s="72"/>
    </row>
    <row r="48" spans="1:27" x14ac:dyDescent="0.25">
      <c r="T48" s="72"/>
      <c r="U48" s="72"/>
      <c r="V48" s="72"/>
    </row>
    <row r="49" spans="1:22" ht="15.6" x14ac:dyDescent="0.3">
      <c r="B49" s="48" t="s">
        <v>55</v>
      </c>
      <c r="T49" s="72"/>
      <c r="U49" s="72"/>
      <c r="V49" s="72"/>
    </row>
    <row r="50" spans="1:22" x14ac:dyDescent="0.25">
      <c r="B50" s="47" t="s">
        <v>2</v>
      </c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4" t="s">
        <v>0</v>
      </c>
      <c r="T50" s="121" t="s">
        <v>1</v>
      </c>
      <c r="U50" s="121"/>
      <c r="V50" s="121"/>
    </row>
    <row r="51" spans="1:22" x14ac:dyDescent="0.25">
      <c r="B51" s="49" t="s">
        <v>6</v>
      </c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6">
        <f>SUM(C51:R51)</f>
        <v>0</v>
      </c>
      <c r="T51" s="95"/>
      <c r="U51" s="95"/>
      <c r="V51" s="95"/>
    </row>
    <row r="52" spans="1:22" x14ac:dyDescent="0.25">
      <c r="A52">
        <v>1</v>
      </c>
      <c r="B52" s="40"/>
      <c r="C52" s="97"/>
      <c r="D52" s="97"/>
      <c r="E52" s="97"/>
      <c r="F52" s="97"/>
      <c r="G52" s="97"/>
      <c r="H52" s="97"/>
      <c r="I52" s="97"/>
      <c r="J52" s="97"/>
      <c r="K52" s="97"/>
      <c r="L52" s="97"/>
      <c r="M52" s="97"/>
      <c r="N52" s="97"/>
      <c r="O52" s="97"/>
      <c r="P52" s="97"/>
      <c r="Q52" s="97"/>
      <c r="R52" s="97"/>
      <c r="S52" s="98">
        <f>SUM(C52:R52)</f>
        <v>0</v>
      </c>
      <c r="T52" s="97"/>
      <c r="U52" s="99"/>
      <c r="V52" s="97"/>
    </row>
    <row r="53" spans="1:22" x14ac:dyDescent="0.25">
      <c r="A53">
        <v>2</v>
      </c>
      <c r="B53" s="40"/>
      <c r="C53" s="97"/>
      <c r="D53" s="97"/>
      <c r="E53" s="97"/>
      <c r="F53" s="97"/>
      <c r="G53" s="97"/>
      <c r="H53" s="97"/>
      <c r="I53" s="97"/>
      <c r="J53" s="97"/>
      <c r="K53" s="97"/>
      <c r="L53" s="97"/>
      <c r="M53" s="97"/>
      <c r="N53" s="97"/>
      <c r="O53" s="97"/>
      <c r="P53" s="97"/>
      <c r="Q53" s="97"/>
      <c r="R53" s="97"/>
      <c r="S53" s="98">
        <f>SUM(C53:R53)</f>
        <v>0</v>
      </c>
      <c r="T53" s="97"/>
      <c r="U53" s="99"/>
      <c r="V53" s="97"/>
    </row>
    <row r="54" spans="1:22" x14ac:dyDescent="0.25">
      <c r="A54">
        <v>3</v>
      </c>
      <c r="B54" s="40"/>
      <c r="C54" s="97"/>
      <c r="D54" s="97"/>
      <c r="E54" s="97"/>
      <c r="F54" s="97"/>
      <c r="G54" s="97"/>
      <c r="H54" s="97"/>
      <c r="I54" s="97"/>
      <c r="J54" s="97"/>
      <c r="K54" s="97"/>
      <c r="L54" s="97"/>
      <c r="M54" s="97"/>
      <c r="N54" s="97"/>
      <c r="O54" s="97"/>
      <c r="P54" s="97"/>
      <c r="Q54" s="97"/>
      <c r="R54" s="97"/>
      <c r="S54" s="98">
        <f>SUM(C54:R54)</f>
        <v>0</v>
      </c>
      <c r="T54" s="97"/>
      <c r="U54" s="99"/>
      <c r="V54" s="97"/>
    </row>
    <row r="55" spans="1:22" ht="13.8" thickBot="1" x14ac:dyDescent="0.3">
      <c r="A55">
        <v>4</v>
      </c>
      <c r="B55" s="12"/>
      <c r="C55" s="100"/>
      <c r="D55" s="100"/>
      <c r="E55" s="100"/>
      <c r="F55" s="100"/>
      <c r="G55" s="100"/>
      <c r="H55" s="100"/>
      <c r="I55" s="100"/>
      <c r="J55" s="100"/>
      <c r="K55" s="100"/>
      <c r="L55" s="100"/>
      <c r="M55" s="100"/>
      <c r="N55" s="100"/>
      <c r="O55" s="100"/>
      <c r="P55" s="100"/>
      <c r="Q55" s="100"/>
      <c r="R55" s="100"/>
      <c r="S55" s="101">
        <f>SUM(C55:R55)</f>
        <v>0</v>
      </c>
      <c r="T55" s="100"/>
      <c r="U55" s="102"/>
      <c r="V55" s="100"/>
    </row>
    <row r="56" spans="1:22" x14ac:dyDescent="0.25">
      <c r="B56" s="1" t="s">
        <v>8</v>
      </c>
      <c r="C56" s="76"/>
      <c r="D56" s="76"/>
      <c r="E56" s="76"/>
      <c r="F56" s="76"/>
      <c r="G56" s="76"/>
      <c r="H56" s="76"/>
      <c r="I56" s="76"/>
      <c r="J56" s="76"/>
      <c r="K56" s="76"/>
      <c r="L56" s="76"/>
      <c r="M56" s="76"/>
      <c r="N56" s="76"/>
      <c r="O56" s="76"/>
      <c r="P56" s="76"/>
      <c r="Q56" s="76"/>
      <c r="R56" s="76"/>
      <c r="S56" s="103">
        <f>AVERAGE(S52:S55)</f>
        <v>0</v>
      </c>
      <c r="T56" s="104" t="e">
        <f>AVERAGE(U52:U55)</f>
        <v>#DIV/0!</v>
      </c>
      <c r="U56" s="104"/>
      <c r="V56" s="104"/>
    </row>
  </sheetData>
  <sheetProtection sheet="1" objects="1" scenarios="1"/>
  <mergeCells count="29">
    <mergeCell ref="D44:G44"/>
    <mergeCell ref="T50:V50"/>
    <mergeCell ref="L41:M41"/>
    <mergeCell ref="N41:O41"/>
    <mergeCell ref="J41:K41"/>
    <mergeCell ref="R46:T46"/>
    <mergeCell ref="N43:O43"/>
    <mergeCell ref="D41:E41"/>
    <mergeCell ref="F41:G41"/>
    <mergeCell ref="H41:I41"/>
    <mergeCell ref="X38:Z38"/>
    <mergeCell ref="X2:Z2"/>
    <mergeCell ref="X3:Z3"/>
    <mergeCell ref="T38:V38"/>
    <mergeCell ref="T2:V2"/>
    <mergeCell ref="F43:G43"/>
    <mergeCell ref="H43:I43"/>
    <mergeCell ref="J43:K43"/>
    <mergeCell ref="L43:M43"/>
    <mergeCell ref="T56:V56"/>
    <mergeCell ref="S40:T40"/>
    <mergeCell ref="U46:V46"/>
    <mergeCell ref="A1:N1"/>
    <mergeCell ref="O1:Q1"/>
    <mergeCell ref="V1:Z1"/>
    <mergeCell ref="Q40:R40"/>
    <mergeCell ref="S1:U1"/>
    <mergeCell ref="W41:Y41"/>
    <mergeCell ref="D43:E43"/>
  </mergeCells>
  <phoneticPr fontId="0" type="noConversion"/>
  <printOptions gridLines="1"/>
  <pageMargins left="0.78740157499999996" right="0.78740157499999996" top="0.49" bottom="0.48" header="0.4921259845" footer="0.4921259845"/>
  <pageSetup paperSize="9" scale="85" orientation="landscape" horizontalDpi="0" verticalDpi="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3083" r:id="rId4" name="CommandButton1">
          <controlPr defaultSize="0" print="0" autoLine="0" r:id="rId5">
            <anchor moveWithCells="1">
              <from>
                <xdr:col>13</xdr:col>
                <xdr:colOff>274320</xdr:colOff>
                <xdr:row>46</xdr:row>
                <xdr:rowOff>144780</xdr:rowOff>
              </from>
              <to>
                <xdr:col>17</xdr:col>
                <xdr:colOff>7620</xdr:colOff>
                <xdr:row>48</xdr:row>
                <xdr:rowOff>167640</xdr:rowOff>
              </to>
            </anchor>
          </controlPr>
        </control>
      </mc:Choice>
      <mc:Fallback>
        <control shapeId="3083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3"/>
  <dimension ref="A1:AA57"/>
  <sheetViews>
    <sheetView topLeftCell="A20" zoomScale="75" workbookViewId="0">
      <selection activeCell="U46" sqref="U46:V46"/>
    </sheetView>
  </sheetViews>
  <sheetFormatPr baseColWidth="10" defaultRowHeight="13.2" x14ac:dyDescent="0.25"/>
  <cols>
    <col min="1" max="1" width="3" customWidth="1"/>
    <col min="2" max="2" width="24.6640625" style="1" customWidth="1"/>
    <col min="3" max="7" width="4.6640625" style="1" customWidth="1"/>
    <col min="8" max="13" width="4.6640625" customWidth="1"/>
    <col min="14" max="14" width="5.5546875" customWidth="1"/>
    <col min="15" max="18" width="4.6640625" customWidth="1"/>
    <col min="19" max="19" width="7.33203125" customWidth="1"/>
    <col min="20" max="20" width="1.6640625" customWidth="1"/>
    <col min="21" max="21" width="3.6640625" customWidth="1"/>
    <col min="22" max="22" width="1.5546875" customWidth="1"/>
    <col min="23" max="23" width="2.88671875" customWidth="1"/>
    <col min="24" max="24" width="1.6640625" customWidth="1"/>
    <col min="25" max="25" width="3" style="10" customWidth="1"/>
    <col min="26" max="26" width="1.6640625" style="10" customWidth="1"/>
    <col min="27" max="27" width="11.44140625" style="10" customWidth="1"/>
  </cols>
  <sheetData>
    <row r="1" spans="1:27" ht="20.399999999999999" x14ac:dyDescent="0.35">
      <c r="A1" s="114" t="s">
        <v>11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2" t="str">
        <f>Gesamt!X1</f>
        <v>2017/2018</v>
      </c>
      <c r="P1" s="112"/>
      <c r="Q1" s="112"/>
      <c r="S1" s="107" t="str">
        <f>Gesamt!AO1</f>
        <v>7a</v>
      </c>
      <c r="T1" s="107"/>
      <c r="U1" s="107"/>
      <c r="V1" s="107" t="str">
        <f>Gesamt!AW1</f>
        <v>Mathematik</v>
      </c>
      <c r="W1" s="107"/>
      <c r="X1" s="107"/>
      <c r="Y1" s="107"/>
      <c r="Z1" s="107"/>
      <c r="AA1" s="8"/>
    </row>
    <row r="2" spans="1:27" s="1" customFormat="1" ht="13.8" thickBot="1" x14ac:dyDescent="0.3">
      <c r="A2" s="1" t="s">
        <v>52</v>
      </c>
      <c r="B2" s="2" t="s">
        <v>2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55" t="s">
        <v>0</v>
      </c>
      <c r="T2" s="117" t="s">
        <v>1</v>
      </c>
      <c r="U2" s="117"/>
      <c r="V2" s="117"/>
      <c r="W2" s="7"/>
      <c r="X2" s="106" t="s">
        <v>53</v>
      </c>
      <c r="Y2" s="106"/>
      <c r="Z2" s="106"/>
    </row>
    <row r="3" spans="1:27" s="1" customFormat="1" x14ac:dyDescent="0.25">
      <c r="B3" s="3" t="s">
        <v>6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52">
        <f>SUM(C3:R3)</f>
        <v>0</v>
      </c>
      <c r="T3" s="5"/>
      <c r="U3" s="51"/>
      <c r="V3" s="51"/>
      <c r="W3" s="47"/>
      <c r="X3" s="109" t="s">
        <v>54</v>
      </c>
      <c r="Y3" s="109"/>
      <c r="Z3" s="109"/>
      <c r="AA3" s="40"/>
    </row>
    <row r="4" spans="1:27" ht="13.8" x14ac:dyDescent="0.3">
      <c r="A4">
        <v>1</v>
      </c>
      <c r="B4" s="27" t="str">
        <f>IF(ISBLANK(Gesamt!B4),"",Gesamt!B4)</f>
        <v>Alfred Anders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42" t="str">
        <f>IF(ISNUMBER(C4),SUM(C4:R4),"")</f>
        <v/>
      </c>
      <c r="T4" s="4" t="str">
        <f t="shared" ref="T4:T37" si="0">IF(ISBLANK(C4),"",IF(OR($S4=$E$42,$S4=$G$42,$S4=$I$42,$S4=$K$42,$S4=$M$42),"+"," "))</f>
        <v/>
      </c>
      <c r="U4" s="19" t="str">
        <f t="shared" ref="U4:U37" si="1">IF(ISNUMBER(C4),IF(AND(S4&gt;=$D$42,S4&lt;=$E$42),6,IF(AND(S4&gt;=$F$42,S4&lt;=$G$42),5,IF(AND(S4&gt;=$H$42,S4&lt;=$I$42),4,IF(AND(S4&gt;=$J$42,S4&lt;=$K$42),3,IF(AND(S4&gt;=$L$42,S4&lt;=$M$42),2,1))))),"")</f>
        <v/>
      </c>
      <c r="V4" s="4" t="str">
        <f t="shared" ref="V4:V37" si="2">IF(ISBLANK(C4),"",IF(OR($S4=$F$42,$S4=$H$42,$S4=$J$42,$S4=$L$42,$S4=$N$42),"-"," "))</f>
        <v/>
      </c>
      <c r="X4" s="10" t="str">
        <f t="shared" ref="X4:Y37" si="3">IF(ISBLANK($Z$41),"",T4)</f>
        <v/>
      </c>
      <c r="Y4" s="18" t="str">
        <f>IF(ISBLANK($Z$41),"",U4)</f>
        <v/>
      </c>
      <c r="Z4" s="10" t="str">
        <f t="shared" ref="Z4:Z37" si="4">IF(ISBLANK($Z$41),"",V4)</f>
        <v/>
      </c>
    </row>
    <row r="5" spans="1:27" ht="13.8" x14ac:dyDescent="0.3">
      <c r="A5">
        <v>2</v>
      </c>
      <c r="B5" s="27" t="str">
        <f>IF(ISBLANK(Gesamt!B5),"",Gesamt!B5)</f>
        <v>Berta Bunsig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20" t="str">
        <f t="shared" ref="S5:S37" si="5">IF(ISNUMBER(C5),SUM(C5:R5),"")</f>
        <v/>
      </c>
      <c r="T5" s="4" t="str">
        <f t="shared" si="0"/>
        <v/>
      </c>
      <c r="U5" s="19" t="str">
        <f t="shared" si="1"/>
        <v/>
      </c>
      <c r="V5" s="4" t="str">
        <f t="shared" si="2"/>
        <v/>
      </c>
      <c r="X5" s="10" t="str">
        <f t="shared" si="3"/>
        <v/>
      </c>
      <c r="Y5" s="18" t="str">
        <f t="shared" si="3"/>
        <v/>
      </c>
      <c r="Z5" s="10" t="str">
        <f t="shared" si="4"/>
        <v/>
      </c>
    </row>
    <row r="6" spans="1:27" ht="13.8" x14ac:dyDescent="0.3">
      <c r="A6">
        <v>3</v>
      </c>
      <c r="B6" s="27" t="str">
        <f>IF(ISBLANK(Gesamt!B6),"",Gesamt!B6)</f>
        <v>Carlo Crämer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20" t="str">
        <f t="shared" si="5"/>
        <v/>
      </c>
      <c r="T6" s="4" t="str">
        <f t="shared" si="0"/>
        <v/>
      </c>
      <c r="U6" s="19" t="str">
        <f t="shared" si="1"/>
        <v/>
      </c>
      <c r="V6" s="4" t="str">
        <f t="shared" si="2"/>
        <v/>
      </c>
      <c r="X6" s="10" t="str">
        <f t="shared" si="3"/>
        <v/>
      </c>
      <c r="Y6" s="18" t="str">
        <f t="shared" si="3"/>
        <v/>
      </c>
      <c r="Z6" s="10" t="str">
        <f t="shared" si="4"/>
        <v/>
      </c>
    </row>
    <row r="7" spans="1:27" ht="13.8" x14ac:dyDescent="0.3">
      <c r="A7">
        <v>4</v>
      </c>
      <c r="B7" s="27" t="str">
        <f>IF(ISBLANK(Gesamt!B7),"",Gesamt!B7)</f>
        <v>Daniela Daune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20" t="str">
        <f t="shared" si="5"/>
        <v/>
      </c>
      <c r="T7" s="4" t="str">
        <f t="shared" si="0"/>
        <v/>
      </c>
      <c r="U7" s="19" t="str">
        <f t="shared" si="1"/>
        <v/>
      </c>
      <c r="V7" s="4" t="str">
        <f t="shared" si="2"/>
        <v/>
      </c>
      <c r="X7" s="10" t="str">
        <f t="shared" si="3"/>
        <v/>
      </c>
      <c r="Y7" s="18" t="str">
        <f t="shared" si="3"/>
        <v/>
      </c>
      <c r="Z7" s="10" t="str">
        <f t="shared" si="4"/>
        <v/>
      </c>
    </row>
    <row r="8" spans="1:27" ht="13.8" x14ac:dyDescent="0.3">
      <c r="A8">
        <v>5</v>
      </c>
      <c r="B8" s="27" t="str">
        <f>IF(ISBLANK(Gesamt!B8),"",Gesamt!B8)</f>
        <v/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20" t="str">
        <f t="shared" si="5"/>
        <v/>
      </c>
      <c r="T8" s="4" t="str">
        <f t="shared" si="0"/>
        <v/>
      </c>
      <c r="U8" s="19" t="str">
        <f t="shared" si="1"/>
        <v/>
      </c>
      <c r="V8" s="4" t="str">
        <f t="shared" si="2"/>
        <v/>
      </c>
      <c r="X8" s="10" t="str">
        <f t="shared" si="3"/>
        <v/>
      </c>
      <c r="Y8" s="18" t="str">
        <f t="shared" si="3"/>
        <v/>
      </c>
      <c r="Z8" s="10" t="str">
        <f t="shared" si="4"/>
        <v/>
      </c>
    </row>
    <row r="9" spans="1:27" ht="13.8" x14ac:dyDescent="0.3">
      <c r="A9">
        <v>6</v>
      </c>
      <c r="B9" s="27" t="str">
        <f>IF(ISBLANK(Gesamt!B9),"",Gesamt!B9)</f>
        <v/>
      </c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20" t="str">
        <f t="shared" si="5"/>
        <v/>
      </c>
      <c r="T9" s="4" t="str">
        <f t="shared" si="0"/>
        <v/>
      </c>
      <c r="U9" s="19" t="str">
        <f t="shared" si="1"/>
        <v/>
      </c>
      <c r="V9" s="4" t="str">
        <f t="shared" si="2"/>
        <v/>
      </c>
      <c r="X9" s="10" t="str">
        <f t="shared" si="3"/>
        <v/>
      </c>
      <c r="Y9" s="18" t="str">
        <f t="shared" si="3"/>
        <v/>
      </c>
      <c r="Z9" s="10" t="str">
        <f t="shared" si="4"/>
        <v/>
      </c>
    </row>
    <row r="10" spans="1:27" ht="13.8" x14ac:dyDescent="0.3">
      <c r="A10">
        <v>7</v>
      </c>
      <c r="B10" s="27" t="str">
        <f>IF(ISBLANK(Gesamt!B10),"",Gesamt!B10)</f>
        <v/>
      </c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20" t="str">
        <f t="shared" si="5"/>
        <v/>
      </c>
      <c r="T10" s="4" t="str">
        <f t="shared" si="0"/>
        <v/>
      </c>
      <c r="U10" s="19" t="str">
        <f t="shared" si="1"/>
        <v/>
      </c>
      <c r="V10" s="4" t="str">
        <f t="shared" si="2"/>
        <v/>
      </c>
      <c r="X10" s="10" t="str">
        <f t="shared" si="3"/>
        <v/>
      </c>
      <c r="Y10" s="18" t="str">
        <f t="shared" si="3"/>
        <v/>
      </c>
      <c r="Z10" s="10" t="str">
        <f t="shared" si="4"/>
        <v/>
      </c>
    </row>
    <row r="11" spans="1:27" ht="13.8" x14ac:dyDescent="0.3">
      <c r="A11">
        <v>8</v>
      </c>
      <c r="B11" s="27" t="str">
        <f>IF(ISBLANK(Gesamt!B11),"",Gesamt!B11)</f>
        <v/>
      </c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20" t="str">
        <f t="shared" si="5"/>
        <v/>
      </c>
      <c r="T11" s="4" t="str">
        <f t="shared" si="0"/>
        <v/>
      </c>
      <c r="U11" s="19" t="str">
        <f t="shared" si="1"/>
        <v/>
      </c>
      <c r="V11" s="4" t="str">
        <f t="shared" si="2"/>
        <v/>
      </c>
      <c r="X11" s="10" t="str">
        <f t="shared" si="3"/>
        <v/>
      </c>
      <c r="Y11" s="18" t="str">
        <f t="shared" si="3"/>
        <v/>
      </c>
      <c r="Z11" s="10" t="str">
        <f t="shared" si="4"/>
        <v/>
      </c>
    </row>
    <row r="12" spans="1:27" ht="13.8" x14ac:dyDescent="0.3">
      <c r="A12">
        <v>9</v>
      </c>
      <c r="B12" s="27" t="str">
        <f>IF(ISBLANK(Gesamt!B12),"",Gesamt!B12)</f>
        <v/>
      </c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20" t="str">
        <f t="shared" si="5"/>
        <v/>
      </c>
      <c r="T12" s="4" t="str">
        <f t="shared" si="0"/>
        <v/>
      </c>
      <c r="U12" s="19" t="str">
        <f t="shared" si="1"/>
        <v/>
      </c>
      <c r="V12" s="4" t="str">
        <f t="shared" si="2"/>
        <v/>
      </c>
      <c r="X12" s="10" t="str">
        <f t="shared" si="3"/>
        <v/>
      </c>
      <c r="Y12" s="18" t="str">
        <f t="shared" si="3"/>
        <v/>
      </c>
      <c r="Z12" s="10" t="str">
        <f t="shared" si="4"/>
        <v/>
      </c>
    </row>
    <row r="13" spans="1:27" ht="13.8" x14ac:dyDescent="0.3">
      <c r="A13">
        <v>10</v>
      </c>
      <c r="B13" s="27" t="str">
        <f>IF(ISBLANK(Gesamt!B13),"",Gesamt!B13)</f>
        <v/>
      </c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20" t="str">
        <f t="shared" si="5"/>
        <v/>
      </c>
      <c r="T13" s="4" t="str">
        <f t="shared" si="0"/>
        <v/>
      </c>
      <c r="U13" s="19" t="str">
        <f t="shared" si="1"/>
        <v/>
      </c>
      <c r="V13" s="4" t="str">
        <f t="shared" si="2"/>
        <v/>
      </c>
      <c r="X13" s="10" t="str">
        <f t="shared" si="3"/>
        <v/>
      </c>
      <c r="Y13" s="18" t="str">
        <f t="shared" si="3"/>
        <v/>
      </c>
      <c r="Z13" s="10" t="str">
        <f t="shared" si="4"/>
        <v/>
      </c>
    </row>
    <row r="14" spans="1:27" ht="13.8" x14ac:dyDescent="0.3">
      <c r="A14">
        <v>11</v>
      </c>
      <c r="B14" s="27" t="str">
        <f>IF(ISBLANK(Gesamt!B14),"",Gesamt!B14)</f>
        <v/>
      </c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20" t="str">
        <f t="shared" si="5"/>
        <v/>
      </c>
      <c r="T14" s="4" t="str">
        <f t="shared" si="0"/>
        <v/>
      </c>
      <c r="U14" s="19" t="str">
        <f t="shared" si="1"/>
        <v/>
      </c>
      <c r="V14" s="4" t="str">
        <f t="shared" si="2"/>
        <v/>
      </c>
      <c r="X14" s="10" t="str">
        <f t="shared" si="3"/>
        <v/>
      </c>
      <c r="Y14" s="18" t="str">
        <f t="shared" si="3"/>
        <v/>
      </c>
      <c r="Z14" s="10" t="str">
        <f t="shared" si="4"/>
        <v/>
      </c>
    </row>
    <row r="15" spans="1:27" ht="13.8" x14ac:dyDescent="0.3">
      <c r="A15">
        <v>12</v>
      </c>
      <c r="B15" s="27" t="str">
        <f>IF(ISBLANK(Gesamt!B15),"",Gesamt!B15)</f>
        <v/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20" t="str">
        <f t="shared" si="5"/>
        <v/>
      </c>
      <c r="T15" s="4" t="str">
        <f t="shared" si="0"/>
        <v/>
      </c>
      <c r="U15" s="19" t="str">
        <f t="shared" si="1"/>
        <v/>
      </c>
      <c r="V15" s="4" t="str">
        <f t="shared" si="2"/>
        <v/>
      </c>
      <c r="X15" s="10" t="str">
        <f t="shared" si="3"/>
        <v/>
      </c>
      <c r="Y15" s="18" t="str">
        <f t="shared" si="3"/>
        <v/>
      </c>
      <c r="Z15" s="10" t="str">
        <f t="shared" si="4"/>
        <v/>
      </c>
    </row>
    <row r="16" spans="1:27" ht="13.8" x14ac:dyDescent="0.3">
      <c r="A16">
        <v>13</v>
      </c>
      <c r="B16" s="27" t="str">
        <f>IF(ISBLANK(Gesamt!B16),"",Gesamt!B16)</f>
        <v/>
      </c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20" t="str">
        <f t="shared" si="5"/>
        <v/>
      </c>
      <c r="T16" s="4" t="str">
        <f t="shared" si="0"/>
        <v/>
      </c>
      <c r="U16" s="19" t="str">
        <f t="shared" si="1"/>
        <v/>
      </c>
      <c r="V16" s="4" t="str">
        <f t="shared" si="2"/>
        <v/>
      </c>
      <c r="X16" s="10" t="str">
        <f t="shared" si="3"/>
        <v/>
      </c>
      <c r="Y16" s="18" t="str">
        <f t="shared" si="3"/>
        <v/>
      </c>
      <c r="Z16" s="10" t="str">
        <f t="shared" si="4"/>
        <v/>
      </c>
    </row>
    <row r="17" spans="1:26" ht="13.8" x14ac:dyDescent="0.3">
      <c r="A17">
        <v>14</v>
      </c>
      <c r="B17" s="27" t="str">
        <f>IF(ISBLANK(Gesamt!B17),"",Gesamt!B17)</f>
        <v/>
      </c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20" t="str">
        <f t="shared" si="5"/>
        <v/>
      </c>
      <c r="T17" s="4" t="str">
        <f t="shared" si="0"/>
        <v/>
      </c>
      <c r="U17" s="19" t="str">
        <f t="shared" si="1"/>
        <v/>
      </c>
      <c r="V17" s="4" t="str">
        <f t="shared" si="2"/>
        <v/>
      </c>
      <c r="X17" s="10" t="str">
        <f t="shared" si="3"/>
        <v/>
      </c>
      <c r="Y17" s="18" t="str">
        <f t="shared" si="3"/>
        <v/>
      </c>
      <c r="Z17" s="10" t="str">
        <f t="shared" si="4"/>
        <v/>
      </c>
    </row>
    <row r="18" spans="1:26" ht="13.8" x14ac:dyDescent="0.3">
      <c r="A18">
        <v>15</v>
      </c>
      <c r="B18" s="27" t="str">
        <f>IF(ISBLANK(Gesamt!B18),"",Gesamt!B18)</f>
        <v/>
      </c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20" t="str">
        <f t="shared" si="5"/>
        <v/>
      </c>
      <c r="T18" s="4" t="str">
        <f t="shared" si="0"/>
        <v/>
      </c>
      <c r="U18" s="19" t="str">
        <f t="shared" si="1"/>
        <v/>
      </c>
      <c r="V18" s="4" t="str">
        <f t="shared" si="2"/>
        <v/>
      </c>
      <c r="X18" s="10" t="str">
        <f t="shared" si="3"/>
        <v/>
      </c>
      <c r="Y18" s="18" t="str">
        <f t="shared" si="3"/>
        <v/>
      </c>
      <c r="Z18" s="10" t="str">
        <f t="shared" si="4"/>
        <v/>
      </c>
    </row>
    <row r="19" spans="1:26" ht="13.8" x14ac:dyDescent="0.3">
      <c r="A19">
        <v>16</v>
      </c>
      <c r="B19" s="27" t="str">
        <f>IF(ISBLANK(Gesamt!B19),"",Gesamt!B19)</f>
        <v/>
      </c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20" t="str">
        <f t="shared" si="5"/>
        <v/>
      </c>
      <c r="T19" s="4" t="str">
        <f t="shared" si="0"/>
        <v/>
      </c>
      <c r="U19" s="19" t="str">
        <f t="shared" si="1"/>
        <v/>
      </c>
      <c r="V19" s="4" t="str">
        <f t="shared" si="2"/>
        <v/>
      </c>
      <c r="X19" s="10" t="str">
        <f t="shared" si="3"/>
        <v/>
      </c>
      <c r="Y19" s="18" t="str">
        <f t="shared" si="3"/>
        <v/>
      </c>
      <c r="Z19" s="10" t="str">
        <f t="shared" si="4"/>
        <v/>
      </c>
    </row>
    <row r="20" spans="1:26" ht="13.8" x14ac:dyDescent="0.3">
      <c r="A20">
        <v>17</v>
      </c>
      <c r="B20" s="27" t="str">
        <f>IF(ISBLANK(Gesamt!B20),"",Gesamt!B20)</f>
        <v/>
      </c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20" t="str">
        <f t="shared" si="5"/>
        <v/>
      </c>
      <c r="T20" s="4" t="str">
        <f t="shared" si="0"/>
        <v/>
      </c>
      <c r="U20" s="19" t="str">
        <f t="shared" si="1"/>
        <v/>
      </c>
      <c r="V20" s="4" t="str">
        <f t="shared" si="2"/>
        <v/>
      </c>
      <c r="X20" s="10" t="str">
        <f t="shared" si="3"/>
        <v/>
      </c>
      <c r="Y20" s="18" t="str">
        <f t="shared" si="3"/>
        <v/>
      </c>
      <c r="Z20" s="10" t="str">
        <f t="shared" si="4"/>
        <v/>
      </c>
    </row>
    <row r="21" spans="1:26" ht="13.8" x14ac:dyDescent="0.3">
      <c r="A21">
        <v>18</v>
      </c>
      <c r="B21" s="27" t="str">
        <f>IF(ISBLANK(Gesamt!B21),"",Gesamt!B21)</f>
        <v/>
      </c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20" t="str">
        <f t="shared" si="5"/>
        <v/>
      </c>
      <c r="T21" s="4" t="str">
        <f t="shared" si="0"/>
        <v/>
      </c>
      <c r="U21" s="19" t="str">
        <f t="shared" si="1"/>
        <v/>
      </c>
      <c r="V21" s="4" t="str">
        <f t="shared" si="2"/>
        <v/>
      </c>
      <c r="X21" s="10" t="str">
        <f t="shared" si="3"/>
        <v/>
      </c>
      <c r="Y21" s="18" t="str">
        <f t="shared" si="3"/>
        <v/>
      </c>
      <c r="Z21" s="10" t="str">
        <f t="shared" si="4"/>
        <v/>
      </c>
    </row>
    <row r="22" spans="1:26" ht="13.8" x14ac:dyDescent="0.3">
      <c r="A22">
        <v>19</v>
      </c>
      <c r="B22" s="27" t="str">
        <f>IF(ISBLANK(Gesamt!B22),"",Gesamt!B22)</f>
        <v/>
      </c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20" t="str">
        <f t="shared" si="5"/>
        <v/>
      </c>
      <c r="T22" s="4" t="str">
        <f t="shared" si="0"/>
        <v/>
      </c>
      <c r="U22" s="19" t="str">
        <f t="shared" si="1"/>
        <v/>
      </c>
      <c r="V22" s="4" t="str">
        <f t="shared" si="2"/>
        <v/>
      </c>
      <c r="X22" s="10" t="str">
        <f t="shared" si="3"/>
        <v/>
      </c>
      <c r="Y22" s="18" t="str">
        <f t="shared" si="3"/>
        <v/>
      </c>
      <c r="Z22" s="10" t="str">
        <f t="shared" si="4"/>
        <v/>
      </c>
    </row>
    <row r="23" spans="1:26" ht="13.8" x14ac:dyDescent="0.3">
      <c r="A23">
        <v>20</v>
      </c>
      <c r="B23" s="27" t="str">
        <f>IF(ISBLANK(Gesamt!B23),"",Gesamt!B23)</f>
        <v/>
      </c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20" t="str">
        <f t="shared" si="5"/>
        <v/>
      </c>
      <c r="T23" s="4" t="str">
        <f t="shared" si="0"/>
        <v/>
      </c>
      <c r="U23" s="19" t="str">
        <f t="shared" si="1"/>
        <v/>
      </c>
      <c r="V23" s="4" t="str">
        <f t="shared" si="2"/>
        <v/>
      </c>
      <c r="X23" s="10" t="str">
        <f t="shared" si="3"/>
        <v/>
      </c>
      <c r="Y23" s="18" t="str">
        <f t="shared" si="3"/>
        <v/>
      </c>
      <c r="Z23" s="10" t="str">
        <f t="shared" si="4"/>
        <v/>
      </c>
    </row>
    <row r="24" spans="1:26" ht="13.8" x14ac:dyDescent="0.3">
      <c r="A24">
        <v>21</v>
      </c>
      <c r="B24" s="27" t="str">
        <f>IF(ISBLANK(Gesamt!B24),"",Gesamt!B24)</f>
        <v/>
      </c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20" t="str">
        <f t="shared" si="5"/>
        <v/>
      </c>
      <c r="T24" s="4" t="str">
        <f t="shared" si="0"/>
        <v/>
      </c>
      <c r="U24" s="19" t="str">
        <f t="shared" si="1"/>
        <v/>
      </c>
      <c r="V24" s="4" t="str">
        <f t="shared" si="2"/>
        <v/>
      </c>
      <c r="X24" s="10" t="str">
        <f t="shared" si="3"/>
        <v/>
      </c>
      <c r="Y24" s="18" t="str">
        <f t="shared" si="3"/>
        <v/>
      </c>
      <c r="Z24" s="10" t="str">
        <f t="shared" si="4"/>
        <v/>
      </c>
    </row>
    <row r="25" spans="1:26" ht="13.8" x14ac:dyDescent="0.3">
      <c r="A25">
        <v>22</v>
      </c>
      <c r="B25" s="27" t="str">
        <f>IF(ISBLANK(Gesamt!B25),"",Gesamt!B25)</f>
        <v/>
      </c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20" t="str">
        <f t="shared" si="5"/>
        <v/>
      </c>
      <c r="T25" s="4" t="str">
        <f t="shared" si="0"/>
        <v/>
      </c>
      <c r="U25" s="19" t="str">
        <f t="shared" si="1"/>
        <v/>
      </c>
      <c r="V25" s="4" t="str">
        <f t="shared" si="2"/>
        <v/>
      </c>
      <c r="X25" s="10" t="str">
        <f t="shared" si="3"/>
        <v/>
      </c>
      <c r="Y25" s="18" t="str">
        <f t="shared" si="3"/>
        <v/>
      </c>
      <c r="Z25" s="10" t="str">
        <f t="shared" si="4"/>
        <v/>
      </c>
    </row>
    <row r="26" spans="1:26" ht="13.8" x14ac:dyDescent="0.3">
      <c r="A26">
        <v>23</v>
      </c>
      <c r="B26" s="27" t="str">
        <f>IF(ISBLANK(Gesamt!B26),"",Gesamt!B26)</f>
        <v/>
      </c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20" t="str">
        <f t="shared" si="5"/>
        <v/>
      </c>
      <c r="T26" s="4" t="str">
        <f t="shared" si="0"/>
        <v/>
      </c>
      <c r="U26" s="19" t="str">
        <f t="shared" si="1"/>
        <v/>
      </c>
      <c r="V26" s="4" t="str">
        <f t="shared" si="2"/>
        <v/>
      </c>
      <c r="X26" s="10" t="str">
        <f t="shared" si="3"/>
        <v/>
      </c>
      <c r="Y26" s="18" t="str">
        <f t="shared" si="3"/>
        <v/>
      </c>
      <c r="Z26" s="10" t="str">
        <f t="shared" si="4"/>
        <v/>
      </c>
    </row>
    <row r="27" spans="1:26" ht="13.8" x14ac:dyDescent="0.3">
      <c r="A27">
        <v>24</v>
      </c>
      <c r="B27" s="27" t="str">
        <f>IF(ISBLANK(Gesamt!B27),"",Gesamt!B27)</f>
        <v/>
      </c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20" t="str">
        <f t="shared" si="5"/>
        <v/>
      </c>
      <c r="T27" s="4" t="str">
        <f t="shared" si="0"/>
        <v/>
      </c>
      <c r="U27" s="19" t="str">
        <f t="shared" si="1"/>
        <v/>
      </c>
      <c r="V27" s="4" t="str">
        <f t="shared" si="2"/>
        <v/>
      </c>
      <c r="X27" s="10" t="str">
        <f t="shared" si="3"/>
        <v/>
      </c>
      <c r="Y27" s="18" t="str">
        <f t="shared" si="3"/>
        <v/>
      </c>
      <c r="Z27" s="10" t="str">
        <f t="shared" si="4"/>
        <v/>
      </c>
    </row>
    <row r="28" spans="1:26" ht="13.8" x14ac:dyDescent="0.3">
      <c r="A28">
        <v>25</v>
      </c>
      <c r="B28" s="27" t="str">
        <f>IF(ISBLANK(Gesamt!B28),"",Gesamt!B28)</f>
        <v/>
      </c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20" t="str">
        <f t="shared" si="5"/>
        <v/>
      </c>
      <c r="T28" s="4" t="str">
        <f t="shared" si="0"/>
        <v/>
      </c>
      <c r="U28" s="19" t="str">
        <f t="shared" si="1"/>
        <v/>
      </c>
      <c r="V28" s="4" t="str">
        <f t="shared" si="2"/>
        <v/>
      </c>
      <c r="X28" s="10" t="str">
        <f t="shared" si="3"/>
        <v/>
      </c>
      <c r="Y28" s="18" t="str">
        <f t="shared" si="3"/>
        <v/>
      </c>
      <c r="Z28" s="10" t="str">
        <f t="shared" si="4"/>
        <v/>
      </c>
    </row>
    <row r="29" spans="1:26" ht="13.8" x14ac:dyDescent="0.3">
      <c r="A29">
        <v>26</v>
      </c>
      <c r="B29" s="27" t="str">
        <f>IF(ISBLANK(Gesamt!B29),"",Gesamt!B29)</f>
        <v/>
      </c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20" t="str">
        <f t="shared" si="5"/>
        <v/>
      </c>
      <c r="T29" s="4" t="str">
        <f t="shared" si="0"/>
        <v/>
      </c>
      <c r="U29" s="19" t="str">
        <f t="shared" si="1"/>
        <v/>
      </c>
      <c r="V29" s="4" t="str">
        <f t="shared" si="2"/>
        <v/>
      </c>
      <c r="X29" s="10" t="str">
        <f t="shared" si="3"/>
        <v/>
      </c>
      <c r="Y29" s="18" t="str">
        <f t="shared" si="3"/>
        <v/>
      </c>
      <c r="Z29" s="10" t="str">
        <f t="shared" si="4"/>
        <v/>
      </c>
    </row>
    <row r="30" spans="1:26" ht="13.8" x14ac:dyDescent="0.3">
      <c r="A30">
        <v>27</v>
      </c>
      <c r="B30" s="27" t="str">
        <f>IF(ISBLANK(Gesamt!B30),"",Gesamt!B30)</f>
        <v/>
      </c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20" t="str">
        <f t="shared" si="5"/>
        <v/>
      </c>
      <c r="T30" s="4" t="str">
        <f t="shared" si="0"/>
        <v/>
      </c>
      <c r="U30" s="19" t="str">
        <f t="shared" si="1"/>
        <v/>
      </c>
      <c r="V30" s="4" t="str">
        <f t="shared" si="2"/>
        <v/>
      </c>
      <c r="X30" s="10" t="str">
        <f t="shared" si="3"/>
        <v/>
      </c>
      <c r="Y30" s="18" t="str">
        <f t="shared" si="3"/>
        <v/>
      </c>
      <c r="Z30" s="10" t="str">
        <f t="shared" si="4"/>
        <v/>
      </c>
    </row>
    <row r="31" spans="1:26" ht="13.8" x14ac:dyDescent="0.3">
      <c r="A31">
        <v>28</v>
      </c>
      <c r="B31" s="27" t="str">
        <f>IF(ISBLANK(Gesamt!B31),"",Gesamt!B31)</f>
        <v/>
      </c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20" t="str">
        <f t="shared" si="5"/>
        <v/>
      </c>
      <c r="T31" s="4" t="str">
        <f t="shared" si="0"/>
        <v/>
      </c>
      <c r="U31" s="19" t="str">
        <f t="shared" si="1"/>
        <v/>
      </c>
      <c r="V31" s="4" t="str">
        <f t="shared" si="2"/>
        <v/>
      </c>
      <c r="X31" s="10" t="str">
        <f t="shared" si="3"/>
        <v/>
      </c>
      <c r="Y31" s="18" t="str">
        <f t="shared" si="3"/>
        <v/>
      </c>
      <c r="Z31" s="10" t="str">
        <f t="shared" si="4"/>
        <v/>
      </c>
    </row>
    <row r="32" spans="1:26" ht="13.8" x14ac:dyDescent="0.3">
      <c r="A32">
        <v>29</v>
      </c>
      <c r="B32" s="27" t="str">
        <f>IF(ISBLANK(Gesamt!B32),"",Gesamt!B32)</f>
        <v/>
      </c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20" t="str">
        <f t="shared" si="5"/>
        <v/>
      </c>
      <c r="T32" s="4" t="str">
        <f t="shared" si="0"/>
        <v/>
      </c>
      <c r="U32" s="19" t="str">
        <f t="shared" si="1"/>
        <v/>
      </c>
      <c r="V32" s="4" t="str">
        <f t="shared" si="2"/>
        <v/>
      </c>
      <c r="X32" s="10" t="str">
        <f t="shared" si="3"/>
        <v/>
      </c>
      <c r="Y32" s="18" t="str">
        <f t="shared" si="3"/>
        <v/>
      </c>
      <c r="Z32" s="10" t="str">
        <f t="shared" si="4"/>
        <v/>
      </c>
    </row>
    <row r="33" spans="1:27" ht="13.8" x14ac:dyDescent="0.3">
      <c r="A33">
        <v>30</v>
      </c>
      <c r="B33" s="27" t="str">
        <f>IF(ISBLANK(Gesamt!B33),"",Gesamt!B33)</f>
        <v/>
      </c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20" t="str">
        <f t="shared" si="5"/>
        <v/>
      </c>
      <c r="T33" s="4" t="str">
        <f t="shared" si="0"/>
        <v/>
      </c>
      <c r="U33" s="19" t="str">
        <f t="shared" si="1"/>
        <v/>
      </c>
      <c r="V33" s="4" t="str">
        <f t="shared" si="2"/>
        <v/>
      </c>
      <c r="X33" s="10" t="str">
        <f t="shared" si="3"/>
        <v/>
      </c>
      <c r="Y33" s="18" t="str">
        <f t="shared" si="3"/>
        <v/>
      </c>
      <c r="Z33" s="10" t="str">
        <f t="shared" si="4"/>
        <v/>
      </c>
    </row>
    <row r="34" spans="1:27" ht="13.8" x14ac:dyDescent="0.3">
      <c r="A34">
        <v>31</v>
      </c>
      <c r="B34" s="27" t="str">
        <f>IF(ISBLANK(Gesamt!B34),"",Gesamt!B34)</f>
        <v/>
      </c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20" t="str">
        <f t="shared" si="5"/>
        <v/>
      </c>
      <c r="T34" s="4" t="str">
        <f t="shared" si="0"/>
        <v/>
      </c>
      <c r="U34" s="19" t="str">
        <f t="shared" si="1"/>
        <v/>
      </c>
      <c r="V34" s="4" t="str">
        <f t="shared" si="2"/>
        <v/>
      </c>
      <c r="X34" s="10" t="str">
        <f t="shared" si="3"/>
        <v/>
      </c>
      <c r="Y34" s="18" t="str">
        <f t="shared" si="3"/>
        <v/>
      </c>
      <c r="Z34" s="10" t="str">
        <f t="shared" si="4"/>
        <v/>
      </c>
    </row>
    <row r="35" spans="1:27" ht="13.8" x14ac:dyDescent="0.3">
      <c r="A35">
        <v>32</v>
      </c>
      <c r="B35" s="27" t="str">
        <f>IF(ISBLANK(Gesamt!B35),"",Gesamt!B35)</f>
        <v/>
      </c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20" t="str">
        <f t="shared" si="5"/>
        <v/>
      </c>
      <c r="T35" s="4" t="str">
        <f t="shared" si="0"/>
        <v/>
      </c>
      <c r="U35" s="19" t="str">
        <f t="shared" si="1"/>
        <v/>
      </c>
      <c r="V35" s="4" t="str">
        <f t="shared" si="2"/>
        <v/>
      </c>
      <c r="X35" s="10" t="str">
        <f t="shared" si="3"/>
        <v/>
      </c>
      <c r="Y35" s="18" t="str">
        <f t="shared" si="3"/>
        <v/>
      </c>
      <c r="Z35" s="10" t="str">
        <f t="shared" si="4"/>
        <v/>
      </c>
    </row>
    <row r="36" spans="1:27" ht="13.8" x14ac:dyDescent="0.3">
      <c r="A36">
        <v>33</v>
      </c>
      <c r="B36" s="27" t="str">
        <f>IF(ISBLANK(Gesamt!B36),"",Gesamt!B36)</f>
        <v/>
      </c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20" t="str">
        <f t="shared" si="5"/>
        <v/>
      </c>
      <c r="T36" s="4" t="str">
        <f t="shared" si="0"/>
        <v/>
      </c>
      <c r="U36" s="19" t="str">
        <f t="shared" si="1"/>
        <v/>
      </c>
      <c r="V36" s="4" t="str">
        <f t="shared" si="2"/>
        <v/>
      </c>
      <c r="X36" s="10" t="str">
        <f t="shared" si="3"/>
        <v/>
      </c>
      <c r="Y36" s="18" t="str">
        <f t="shared" si="3"/>
        <v/>
      </c>
      <c r="Z36" s="10" t="str">
        <f t="shared" si="4"/>
        <v/>
      </c>
    </row>
    <row r="37" spans="1:27" ht="14.4" thickBot="1" x14ac:dyDescent="0.35">
      <c r="A37">
        <v>34</v>
      </c>
      <c r="B37" s="27" t="str">
        <f>IF(ISBLANK(Gesamt!B37),"",Gesamt!B37)</f>
        <v/>
      </c>
      <c r="C37" s="44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32" t="str">
        <f t="shared" si="5"/>
        <v/>
      </c>
      <c r="T37" s="34" t="str">
        <f t="shared" si="0"/>
        <v/>
      </c>
      <c r="U37" s="31" t="str">
        <f t="shared" si="1"/>
        <v/>
      </c>
      <c r="V37" s="34" t="str">
        <f t="shared" si="2"/>
        <v/>
      </c>
      <c r="W37" s="29"/>
      <c r="X37" s="45" t="str">
        <f t="shared" si="3"/>
        <v/>
      </c>
      <c r="Y37" s="46" t="str">
        <f t="shared" si="3"/>
        <v/>
      </c>
      <c r="Z37" s="45" t="str">
        <f t="shared" si="4"/>
        <v/>
      </c>
    </row>
    <row r="38" spans="1:27" x14ac:dyDescent="0.25">
      <c r="B38" s="1" t="s">
        <v>8</v>
      </c>
      <c r="C38" s="4" t="e">
        <f t="shared" ref="C38:S38" si="6">AVERAGE(C4:C37)</f>
        <v>#DIV/0!</v>
      </c>
      <c r="D38" s="4" t="e">
        <f t="shared" si="6"/>
        <v>#DIV/0!</v>
      </c>
      <c r="E38" s="4" t="e">
        <f t="shared" si="6"/>
        <v>#DIV/0!</v>
      </c>
      <c r="F38" s="4" t="e">
        <f t="shared" si="6"/>
        <v>#DIV/0!</v>
      </c>
      <c r="G38" s="4" t="e">
        <f t="shared" si="6"/>
        <v>#DIV/0!</v>
      </c>
      <c r="H38" s="4" t="e">
        <f t="shared" si="6"/>
        <v>#DIV/0!</v>
      </c>
      <c r="I38" s="4" t="e">
        <f t="shared" si="6"/>
        <v>#DIV/0!</v>
      </c>
      <c r="J38" s="4" t="e">
        <f t="shared" si="6"/>
        <v>#DIV/0!</v>
      </c>
      <c r="K38" s="4" t="e">
        <f t="shared" si="6"/>
        <v>#DIV/0!</v>
      </c>
      <c r="L38" s="4" t="e">
        <f t="shared" si="6"/>
        <v>#DIV/0!</v>
      </c>
      <c r="M38" s="4" t="e">
        <f t="shared" si="6"/>
        <v>#DIV/0!</v>
      </c>
      <c r="N38" s="4" t="e">
        <f t="shared" si="6"/>
        <v>#DIV/0!</v>
      </c>
      <c r="O38" s="4" t="e">
        <f t="shared" si="6"/>
        <v>#DIV/0!</v>
      </c>
      <c r="P38" s="4" t="e">
        <f t="shared" si="6"/>
        <v>#DIV/0!</v>
      </c>
      <c r="Q38" s="4" t="e">
        <f t="shared" si="6"/>
        <v>#DIV/0!</v>
      </c>
      <c r="R38" s="4" t="e">
        <f t="shared" si="6"/>
        <v>#DIV/0!</v>
      </c>
      <c r="S38" s="43" t="e">
        <f t="shared" si="6"/>
        <v>#DIV/0!</v>
      </c>
      <c r="T38" s="110" t="e">
        <f>ROUNDDOWN(AVERAGE(U4:U37),2)</f>
        <v>#DIV/0!</v>
      </c>
      <c r="U38" s="111"/>
      <c r="V38" s="111"/>
      <c r="X38" s="108" t="e">
        <f>IF(ISBLANK($Z$41),"",ROUNDDOWN(AVERAGE(Y4:Y37),2))</f>
        <v>#DIV/0!</v>
      </c>
      <c r="Y38" s="108"/>
      <c r="Z38" s="108"/>
    </row>
    <row r="40" spans="1:27" ht="21" x14ac:dyDescent="0.4">
      <c r="B40" s="6" t="s">
        <v>3</v>
      </c>
      <c r="C40" s="6"/>
      <c r="D40" s="6"/>
      <c r="E40" s="6"/>
      <c r="F40" s="6"/>
      <c r="G40" s="6"/>
      <c r="Q40" s="107" t="s">
        <v>43</v>
      </c>
      <c r="R40" s="107"/>
      <c r="S40" s="113"/>
      <c r="T40" s="113"/>
      <c r="W40" s="74"/>
      <c r="X40" s="75"/>
      <c r="Y40" s="75"/>
      <c r="Z40" s="18"/>
      <c r="AA40" s="18"/>
    </row>
    <row r="41" spans="1:27" ht="13.8" thickBot="1" x14ac:dyDescent="0.3">
      <c r="B41" s="7" t="s">
        <v>1</v>
      </c>
      <c r="C41" s="7"/>
      <c r="D41" s="120">
        <v>6</v>
      </c>
      <c r="E41" s="116"/>
      <c r="F41" s="115">
        <v>5</v>
      </c>
      <c r="G41" s="116"/>
      <c r="H41" s="115">
        <v>4</v>
      </c>
      <c r="I41" s="116"/>
      <c r="J41" s="115">
        <v>3</v>
      </c>
      <c r="K41" s="116"/>
      <c r="L41" s="115">
        <v>2</v>
      </c>
      <c r="M41" s="116"/>
      <c r="N41" s="115">
        <v>1</v>
      </c>
      <c r="O41" s="120"/>
      <c r="R41" t="s">
        <v>64</v>
      </c>
      <c r="S41" s="73"/>
      <c r="W41" s="107" t="s">
        <v>44</v>
      </c>
      <c r="X41" s="107"/>
      <c r="Y41" s="107"/>
      <c r="Z41" s="53" t="s">
        <v>67</v>
      </c>
    </row>
    <row r="42" spans="1:27" ht="13.8" thickBot="1" x14ac:dyDescent="0.3">
      <c r="B42" s="7" t="s">
        <v>4</v>
      </c>
      <c r="C42" s="7"/>
      <c r="D42" s="41">
        <v>0</v>
      </c>
      <c r="E42" s="24"/>
      <c r="F42" s="17">
        <f>E42+0.5</f>
        <v>0.5</v>
      </c>
      <c r="G42" s="24"/>
      <c r="H42" s="17">
        <f>G42+0.5</f>
        <v>0.5</v>
      </c>
      <c r="I42" s="24"/>
      <c r="J42" s="17">
        <f>I42+0.5</f>
        <v>0.5</v>
      </c>
      <c r="K42" s="24"/>
      <c r="L42" s="17">
        <f>K42+0.5</f>
        <v>0.5</v>
      </c>
      <c r="M42" s="24"/>
      <c r="N42" s="17">
        <f>M42+0.5</f>
        <v>0.5</v>
      </c>
      <c r="O42" s="36">
        <f>S3</f>
        <v>0</v>
      </c>
      <c r="R42" t="s">
        <v>65</v>
      </c>
      <c r="S42" s="73"/>
    </row>
    <row r="43" spans="1:27" ht="13.8" thickBot="1" x14ac:dyDescent="0.3">
      <c r="B43" s="7" t="s">
        <v>5</v>
      </c>
      <c r="C43" s="7"/>
      <c r="D43" s="123">
        <f>COUNTIF(U4:U37,6)</f>
        <v>0</v>
      </c>
      <c r="E43" s="119"/>
      <c r="F43" s="118">
        <f>COUNTIF(U4:U37,5)</f>
        <v>0</v>
      </c>
      <c r="G43" s="119"/>
      <c r="H43" s="118">
        <f>COUNTIF(U4:U37,4)</f>
        <v>0</v>
      </c>
      <c r="I43" s="119"/>
      <c r="J43" s="118">
        <f>COUNTIF(U4:U37,3)</f>
        <v>0</v>
      </c>
      <c r="K43" s="119"/>
      <c r="L43" s="118">
        <f>COUNTIF(U4:U37,2)</f>
        <v>0</v>
      </c>
      <c r="M43" s="119"/>
      <c r="N43" s="118">
        <f>COUNTIF(U4:U37,1)</f>
        <v>0</v>
      </c>
      <c r="O43" s="123"/>
    </row>
    <row r="44" spans="1:27" x14ac:dyDescent="0.25">
      <c r="D44" s="122" t="e">
        <f>(D43+F43)/U46</f>
        <v>#DIV/0!</v>
      </c>
      <c r="E44" s="122"/>
      <c r="F44" s="122"/>
      <c r="G44" s="122"/>
    </row>
    <row r="45" spans="1:27" ht="6" customHeight="1" x14ac:dyDescent="0.25"/>
    <row r="46" spans="1:27" ht="13.8" x14ac:dyDescent="0.25">
      <c r="B46" s="7" t="s">
        <v>7</v>
      </c>
      <c r="C46" s="7"/>
      <c r="D46" s="7"/>
      <c r="E46" s="10">
        <v>20</v>
      </c>
      <c r="F46" s="10"/>
      <c r="G46" s="10">
        <v>40</v>
      </c>
      <c r="H46" s="10"/>
      <c r="I46" s="10">
        <v>55</v>
      </c>
      <c r="J46" s="10"/>
      <c r="K46" s="10">
        <v>70</v>
      </c>
      <c r="L46" s="10"/>
      <c r="M46" s="10">
        <v>85</v>
      </c>
      <c r="R46" s="112" t="s">
        <v>51</v>
      </c>
      <c r="S46" s="112"/>
      <c r="T46" s="112"/>
      <c r="U46" s="105">
        <f>$D$43+$F$43+$H$43+$J$43+$L$43+$N$43</f>
        <v>0</v>
      </c>
      <c r="V46" s="105"/>
    </row>
    <row r="47" spans="1:27" x14ac:dyDescent="0.25">
      <c r="E47" s="4">
        <f>O42*E46/100</f>
        <v>0</v>
      </c>
      <c r="F47"/>
      <c r="G47" s="4">
        <f>O42*G46/100</f>
        <v>0</v>
      </c>
      <c r="I47" s="4">
        <f>O42*I46/100</f>
        <v>0</v>
      </c>
      <c r="K47" s="4">
        <f>O42*K46/100</f>
        <v>0</v>
      </c>
      <c r="M47" s="4">
        <f>O42*M46/100</f>
        <v>0</v>
      </c>
      <c r="T47" s="72"/>
      <c r="U47" s="72"/>
      <c r="V47" s="72"/>
    </row>
    <row r="48" spans="1:27" x14ac:dyDescent="0.25">
      <c r="T48" s="72"/>
      <c r="U48" s="72"/>
      <c r="V48" s="72"/>
    </row>
    <row r="49" spans="1:22" ht="15.6" x14ac:dyDescent="0.3">
      <c r="B49" s="48" t="s">
        <v>55</v>
      </c>
      <c r="T49" s="72"/>
      <c r="U49" s="72"/>
      <c r="V49" s="72"/>
    </row>
    <row r="50" spans="1:22" x14ac:dyDescent="0.25">
      <c r="B50" s="47" t="s">
        <v>2</v>
      </c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4" t="s">
        <v>0</v>
      </c>
      <c r="T50" s="121" t="s">
        <v>1</v>
      </c>
      <c r="U50" s="121"/>
      <c r="V50" s="121"/>
    </row>
    <row r="51" spans="1:22" x14ac:dyDescent="0.25">
      <c r="B51" s="49" t="s">
        <v>6</v>
      </c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6">
        <f>SUM(C51:R51)</f>
        <v>0</v>
      </c>
      <c r="T51" s="95"/>
      <c r="U51" s="95"/>
      <c r="V51" s="95"/>
    </row>
    <row r="52" spans="1:22" x14ac:dyDescent="0.25">
      <c r="A52">
        <v>1</v>
      </c>
      <c r="B52" s="40"/>
      <c r="C52" s="97"/>
      <c r="D52" s="97"/>
      <c r="E52" s="97"/>
      <c r="F52" s="97"/>
      <c r="G52" s="97"/>
      <c r="H52" s="97"/>
      <c r="I52" s="97"/>
      <c r="J52" s="97"/>
      <c r="K52" s="97"/>
      <c r="L52" s="97"/>
      <c r="M52" s="97"/>
      <c r="N52" s="97"/>
      <c r="O52" s="97"/>
      <c r="P52" s="97"/>
      <c r="Q52" s="97"/>
      <c r="R52" s="97"/>
      <c r="S52" s="98">
        <f>SUM(C52:R52)</f>
        <v>0</v>
      </c>
      <c r="T52" s="97"/>
      <c r="U52" s="99"/>
      <c r="V52" s="97"/>
    </row>
    <row r="53" spans="1:22" x14ac:dyDescent="0.25">
      <c r="A53">
        <v>2</v>
      </c>
      <c r="B53" s="40"/>
      <c r="C53" s="97"/>
      <c r="D53" s="97"/>
      <c r="E53" s="97"/>
      <c r="F53" s="97"/>
      <c r="G53" s="97"/>
      <c r="H53" s="97"/>
      <c r="I53" s="97"/>
      <c r="J53" s="97"/>
      <c r="K53" s="97"/>
      <c r="L53" s="97"/>
      <c r="M53" s="97"/>
      <c r="N53" s="97"/>
      <c r="O53" s="97"/>
      <c r="P53" s="97"/>
      <c r="Q53" s="97"/>
      <c r="R53" s="97"/>
      <c r="S53" s="98">
        <f>SUM(C53:R53)</f>
        <v>0</v>
      </c>
      <c r="T53" s="97"/>
      <c r="U53" s="99"/>
      <c r="V53" s="97"/>
    </row>
    <row r="54" spans="1:22" x14ac:dyDescent="0.25">
      <c r="A54">
        <v>3</v>
      </c>
      <c r="B54" s="40"/>
      <c r="C54" s="97"/>
      <c r="D54" s="97"/>
      <c r="E54" s="97"/>
      <c r="F54" s="97"/>
      <c r="G54" s="97"/>
      <c r="H54" s="97"/>
      <c r="I54" s="97"/>
      <c r="J54" s="97"/>
      <c r="K54" s="97"/>
      <c r="L54" s="97"/>
      <c r="M54" s="97"/>
      <c r="N54" s="97"/>
      <c r="O54" s="97"/>
      <c r="P54" s="97"/>
      <c r="Q54" s="97"/>
      <c r="R54" s="97"/>
      <c r="S54" s="98">
        <f>SUM(C54:R54)</f>
        <v>0</v>
      </c>
      <c r="T54" s="97"/>
      <c r="U54" s="99"/>
      <c r="V54" s="97"/>
    </row>
    <row r="55" spans="1:22" ht="13.8" thickBot="1" x14ac:dyDescent="0.3">
      <c r="A55">
        <v>4</v>
      </c>
      <c r="B55" s="12"/>
      <c r="C55" s="100"/>
      <c r="D55" s="100"/>
      <c r="E55" s="100"/>
      <c r="F55" s="100"/>
      <c r="G55" s="100"/>
      <c r="H55" s="100"/>
      <c r="I55" s="100"/>
      <c r="J55" s="100"/>
      <c r="K55" s="100"/>
      <c r="L55" s="100"/>
      <c r="M55" s="100"/>
      <c r="N55" s="100"/>
      <c r="O55" s="100"/>
      <c r="P55" s="100"/>
      <c r="Q55" s="100"/>
      <c r="R55" s="100"/>
      <c r="S55" s="101">
        <f>SUM(C55:R55)</f>
        <v>0</v>
      </c>
      <c r="T55" s="100"/>
      <c r="U55" s="102"/>
      <c r="V55" s="100"/>
    </row>
    <row r="56" spans="1:22" x14ac:dyDescent="0.25">
      <c r="B56" s="1" t="s">
        <v>8</v>
      </c>
      <c r="C56" s="76"/>
      <c r="D56" s="76"/>
      <c r="E56" s="76"/>
      <c r="F56" s="76"/>
      <c r="G56" s="76"/>
      <c r="H56" s="76"/>
      <c r="I56" s="76"/>
      <c r="J56" s="76"/>
      <c r="K56" s="76"/>
      <c r="L56" s="76"/>
      <c r="M56" s="76"/>
      <c r="N56" s="76"/>
      <c r="O56" s="76"/>
      <c r="P56" s="76"/>
      <c r="Q56" s="76"/>
      <c r="R56" s="76"/>
      <c r="S56" s="103">
        <f>AVERAGE(S52:S55)</f>
        <v>0</v>
      </c>
      <c r="T56" s="104" t="e">
        <f>AVERAGE(U52:U55)</f>
        <v>#DIV/0!</v>
      </c>
      <c r="U56" s="104"/>
      <c r="V56" s="104"/>
    </row>
    <row r="57" spans="1:22" x14ac:dyDescent="0.25">
      <c r="C57" s="76"/>
      <c r="D57" s="76"/>
      <c r="E57" s="76"/>
      <c r="F57" s="76"/>
      <c r="G57" s="76"/>
      <c r="H57" s="76"/>
      <c r="I57" s="76"/>
      <c r="J57" s="76"/>
      <c r="K57" s="76"/>
      <c r="L57" s="76"/>
      <c r="M57" s="76"/>
      <c r="N57" s="76"/>
      <c r="O57" s="76"/>
      <c r="P57" s="76"/>
      <c r="Q57" s="76"/>
      <c r="R57" s="76"/>
      <c r="S57" s="76"/>
      <c r="T57" s="76"/>
      <c r="U57" s="76"/>
      <c r="V57" s="76"/>
    </row>
  </sheetData>
  <sheetProtection sheet="1" objects="1" scenarios="1"/>
  <mergeCells count="29">
    <mergeCell ref="L43:M43"/>
    <mergeCell ref="N43:O43"/>
    <mergeCell ref="D44:G44"/>
    <mergeCell ref="D43:E43"/>
    <mergeCell ref="F43:G43"/>
    <mergeCell ref="H43:I43"/>
    <mergeCell ref="J43:K43"/>
    <mergeCell ref="F41:G41"/>
    <mergeCell ref="H41:I41"/>
    <mergeCell ref="A1:N1"/>
    <mergeCell ref="O1:Q1"/>
    <mergeCell ref="D41:E41"/>
    <mergeCell ref="J41:K41"/>
    <mergeCell ref="L41:M41"/>
    <mergeCell ref="N41:O41"/>
    <mergeCell ref="W41:Y41"/>
    <mergeCell ref="T2:V2"/>
    <mergeCell ref="T38:V38"/>
    <mergeCell ref="V1:Z1"/>
    <mergeCell ref="X2:Z2"/>
    <mergeCell ref="X3:Z3"/>
    <mergeCell ref="X38:Z38"/>
    <mergeCell ref="S1:U1"/>
    <mergeCell ref="R46:T46"/>
    <mergeCell ref="S40:T40"/>
    <mergeCell ref="T56:V56"/>
    <mergeCell ref="U46:V46"/>
    <mergeCell ref="T50:V50"/>
    <mergeCell ref="Q40:R40"/>
  </mergeCells>
  <phoneticPr fontId="0" type="noConversion"/>
  <printOptions gridLines="1"/>
  <pageMargins left="0.78740157499999996" right="0.78740157499999996" top="0.49" bottom="0.36" header="0.4921259845" footer="0.36"/>
  <pageSetup paperSize="9" scale="80" orientation="landscape" horizontalDpi="0" verticalDpi="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4106" r:id="rId4" name="CommandButton1">
          <controlPr defaultSize="0" print="0" autoLine="0" r:id="rId5">
            <anchor moveWithCells="1">
              <from>
                <xdr:col>13</xdr:col>
                <xdr:colOff>266700</xdr:colOff>
                <xdr:row>47</xdr:row>
                <xdr:rowOff>30480</xdr:rowOff>
              </from>
              <to>
                <xdr:col>17</xdr:col>
                <xdr:colOff>0</xdr:colOff>
                <xdr:row>49</xdr:row>
                <xdr:rowOff>22860</xdr:rowOff>
              </to>
            </anchor>
          </controlPr>
        </control>
      </mc:Choice>
      <mc:Fallback>
        <control shapeId="4106" r:id="rId4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4"/>
  <dimension ref="A1:AA56"/>
  <sheetViews>
    <sheetView topLeftCell="A16" zoomScale="75" workbookViewId="0">
      <selection activeCell="U46" sqref="U46:V46"/>
    </sheetView>
  </sheetViews>
  <sheetFormatPr baseColWidth="10" defaultRowHeight="13.2" x14ac:dyDescent="0.25"/>
  <cols>
    <col min="1" max="1" width="3" customWidth="1"/>
    <col min="2" max="2" width="24.6640625" style="1" customWidth="1"/>
    <col min="3" max="7" width="4.6640625" style="1" customWidth="1"/>
    <col min="8" max="13" width="4.6640625" customWidth="1"/>
    <col min="14" max="14" width="5.5546875" customWidth="1"/>
    <col min="15" max="18" width="4.6640625" customWidth="1"/>
    <col min="19" max="19" width="7.33203125" customWidth="1"/>
    <col min="20" max="20" width="1.6640625" customWidth="1"/>
    <col min="21" max="21" width="3.109375" customWidth="1"/>
    <col min="22" max="22" width="1.5546875" customWidth="1"/>
    <col min="23" max="23" width="4.44140625" customWidth="1"/>
    <col min="24" max="24" width="1.6640625" customWidth="1"/>
    <col min="25" max="25" width="3" style="10" customWidth="1"/>
    <col min="26" max="26" width="1.6640625" style="10" customWidth="1"/>
    <col min="27" max="27" width="11.44140625" style="10" customWidth="1"/>
  </cols>
  <sheetData>
    <row r="1" spans="1:27" ht="20.399999999999999" x14ac:dyDescent="0.35">
      <c r="A1" s="114" t="s">
        <v>12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2" t="str">
        <f>Gesamt!X1</f>
        <v>2017/2018</v>
      </c>
      <c r="P1" s="112"/>
      <c r="Q1" s="112"/>
      <c r="S1" s="107" t="str">
        <f>Gesamt!AO1</f>
        <v>7a</v>
      </c>
      <c r="T1" s="107"/>
      <c r="U1" s="107"/>
      <c r="V1" s="107" t="str">
        <f>Gesamt!AW1</f>
        <v>Mathematik</v>
      </c>
      <c r="W1" s="107"/>
      <c r="X1" s="107"/>
      <c r="Y1" s="107"/>
      <c r="Z1" s="107"/>
      <c r="AA1" s="8"/>
    </row>
    <row r="2" spans="1:27" s="1" customFormat="1" ht="13.8" thickBot="1" x14ac:dyDescent="0.3">
      <c r="A2" s="1" t="s">
        <v>52</v>
      </c>
      <c r="B2" s="2" t="s">
        <v>2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55" t="s">
        <v>0</v>
      </c>
      <c r="T2" s="117" t="s">
        <v>1</v>
      </c>
      <c r="U2" s="117"/>
      <c r="V2" s="117"/>
      <c r="W2" s="7"/>
      <c r="X2" s="106" t="s">
        <v>53</v>
      </c>
      <c r="Y2" s="106"/>
      <c r="Z2" s="106"/>
    </row>
    <row r="3" spans="1:27" s="1" customFormat="1" x14ac:dyDescent="0.25">
      <c r="B3" s="3" t="s">
        <v>6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52">
        <f>SUM(C3:R3)</f>
        <v>0</v>
      </c>
      <c r="T3" s="5"/>
      <c r="U3" s="51"/>
      <c r="V3" s="51"/>
      <c r="W3" s="47"/>
      <c r="X3" s="109" t="s">
        <v>54</v>
      </c>
      <c r="Y3" s="109"/>
      <c r="Z3" s="109"/>
      <c r="AA3" s="40"/>
    </row>
    <row r="4" spans="1:27" ht="13.8" x14ac:dyDescent="0.3">
      <c r="A4">
        <v>1</v>
      </c>
      <c r="B4" s="27" t="str">
        <f>IF(ISBLANK(Gesamt!B4),"",Gesamt!B4)</f>
        <v>Alfred Anders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42" t="str">
        <f>IF(ISNUMBER(C4),SUM(C4:R4),"")</f>
        <v/>
      </c>
      <c r="T4" s="4" t="str">
        <f t="shared" ref="T4:T37" si="0">IF(ISBLANK(C4),"",IF(OR($S4=$E$42,$S4=$G$42,$S4=$I$42,$S4=$K$42,$S4=$M$42),"+"," "))</f>
        <v/>
      </c>
      <c r="U4" s="19" t="str">
        <f t="shared" ref="U4:U37" si="1">IF(ISNUMBER(C4),IF(AND(S4&gt;=$D$42,S4&lt;=$E$42),6,IF(AND(S4&gt;=$F$42,S4&lt;=$G$42),5,IF(AND(S4&gt;=$H$42,S4&lt;=$I$42),4,IF(AND(S4&gt;=$J$42,S4&lt;=$K$42),3,IF(AND(S4&gt;=$L$42,S4&lt;=$M$42),2,1))))),"")</f>
        <v/>
      </c>
      <c r="V4" s="4" t="str">
        <f t="shared" ref="V4:V37" si="2">IF(ISBLANK(C4),"",IF(OR($S4=$F$42,$S4=$H$42,$S4=$J$42,$S4=$L$42,$S4=$N$42),"-"," "))</f>
        <v/>
      </c>
      <c r="X4" s="10" t="str">
        <f t="shared" ref="X4:Y37" si="3">IF(ISBLANK($Z$41),"",T4)</f>
        <v/>
      </c>
      <c r="Y4" s="18" t="str">
        <f t="shared" si="3"/>
        <v/>
      </c>
      <c r="Z4" s="10" t="str">
        <f t="shared" ref="Z4:Z37" si="4">IF(ISBLANK($Z$41),"",V4)</f>
        <v/>
      </c>
    </row>
    <row r="5" spans="1:27" ht="13.8" x14ac:dyDescent="0.3">
      <c r="A5">
        <v>2</v>
      </c>
      <c r="B5" s="27" t="str">
        <f>IF(ISBLANK(Gesamt!B5),"",Gesamt!B5)</f>
        <v>Berta Bunsig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20" t="str">
        <f t="shared" ref="S5:S37" si="5">IF(ISNUMBER(C5),SUM(C5:R5),"")</f>
        <v/>
      </c>
      <c r="T5" s="4" t="str">
        <f t="shared" si="0"/>
        <v/>
      </c>
      <c r="U5" s="19" t="str">
        <f t="shared" si="1"/>
        <v/>
      </c>
      <c r="V5" s="4" t="str">
        <f t="shared" si="2"/>
        <v/>
      </c>
      <c r="X5" s="10" t="str">
        <f t="shared" si="3"/>
        <v/>
      </c>
      <c r="Y5" s="18" t="str">
        <f t="shared" si="3"/>
        <v/>
      </c>
      <c r="Z5" s="10" t="str">
        <f t="shared" si="4"/>
        <v/>
      </c>
    </row>
    <row r="6" spans="1:27" ht="13.8" x14ac:dyDescent="0.3">
      <c r="A6">
        <v>3</v>
      </c>
      <c r="B6" s="27" t="str">
        <f>IF(ISBLANK(Gesamt!B6),"",Gesamt!B6)</f>
        <v>Carlo Crämer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20" t="str">
        <f t="shared" si="5"/>
        <v/>
      </c>
      <c r="T6" s="4" t="str">
        <f t="shared" si="0"/>
        <v/>
      </c>
      <c r="U6" s="19" t="str">
        <f t="shared" si="1"/>
        <v/>
      </c>
      <c r="V6" s="4" t="str">
        <f t="shared" si="2"/>
        <v/>
      </c>
      <c r="X6" s="10" t="str">
        <f t="shared" si="3"/>
        <v/>
      </c>
      <c r="Y6" s="18" t="str">
        <f t="shared" si="3"/>
        <v/>
      </c>
      <c r="Z6" s="10" t="str">
        <f t="shared" si="4"/>
        <v/>
      </c>
    </row>
    <row r="7" spans="1:27" ht="13.8" x14ac:dyDescent="0.3">
      <c r="A7">
        <v>4</v>
      </c>
      <c r="B7" s="27" t="str">
        <f>IF(ISBLANK(Gesamt!B7),"",Gesamt!B7)</f>
        <v>Daniela Daune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20" t="str">
        <f t="shared" si="5"/>
        <v/>
      </c>
      <c r="T7" s="4" t="str">
        <f t="shared" si="0"/>
        <v/>
      </c>
      <c r="U7" s="19" t="str">
        <f t="shared" si="1"/>
        <v/>
      </c>
      <c r="V7" s="4" t="str">
        <f t="shared" si="2"/>
        <v/>
      </c>
      <c r="X7" s="10" t="str">
        <f t="shared" si="3"/>
        <v/>
      </c>
      <c r="Y7" s="18" t="str">
        <f t="shared" si="3"/>
        <v/>
      </c>
      <c r="Z7" s="10" t="str">
        <f t="shared" si="4"/>
        <v/>
      </c>
    </row>
    <row r="8" spans="1:27" ht="13.8" x14ac:dyDescent="0.3">
      <c r="A8">
        <v>5</v>
      </c>
      <c r="B8" s="27" t="str">
        <f>IF(ISBLANK(Gesamt!B8),"",Gesamt!B8)</f>
        <v/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20" t="str">
        <f t="shared" si="5"/>
        <v/>
      </c>
      <c r="T8" s="4" t="str">
        <f t="shared" si="0"/>
        <v/>
      </c>
      <c r="U8" s="19" t="str">
        <f t="shared" si="1"/>
        <v/>
      </c>
      <c r="V8" s="4" t="str">
        <f t="shared" si="2"/>
        <v/>
      </c>
      <c r="X8" s="10" t="str">
        <f t="shared" si="3"/>
        <v/>
      </c>
      <c r="Y8" s="18" t="str">
        <f t="shared" si="3"/>
        <v/>
      </c>
      <c r="Z8" s="10" t="str">
        <f t="shared" si="4"/>
        <v/>
      </c>
    </row>
    <row r="9" spans="1:27" ht="13.8" x14ac:dyDescent="0.3">
      <c r="A9">
        <v>6</v>
      </c>
      <c r="B9" s="27" t="str">
        <f>IF(ISBLANK(Gesamt!B9),"",Gesamt!B9)</f>
        <v/>
      </c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20" t="str">
        <f t="shared" si="5"/>
        <v/>
      </c>
      <c r="T9" s="4" t="str">
        <f t="shared" si="0"/>
        <v/>
      </c>
      <c r="U9" s="19" t="str">
        <f t="shared" si="1"/>
        <v/>
      </c>
      <c r="V9" s="4" t="str">
        <f t="shared" si="2"/>
        <v/>
      </c>
      <c r="X9" s="10" t="str">
        <f t="shared" si="3"/>
        <v/>
      </c>
      <c r="Y9" s="18" t="str">
        <f t="shared" si="3"/>
        <v/>
      </c>
      <c r="Z9" s="10" t="str">
        <f t="shared" si="4"/>
        <v/>
      </c>
    </row>
    <row r="10" spans="1:27" ht="13.8" x14ac:dyDescent="0.3">
      <c r="A10">
        <v>7</v>
      </c>
      <c r="B10" s="27" t="str">
        <f>IF(ISBLANK(Gesamt!B10),"",Gesamt!B10)</f>
        <v/>
      </c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20" t="str">
        <f t="shared" si="5"/>
        <v/>
      </c>
      <c r="T10" s="4" t="str">
        <f t="shared" si="0"/>
        <v/>
      </c>
      <c r="U10" s="19" t="str">
        <f t="shared" si="1"/>
        <v/>
      </c>
      <c r="V10" s="4" t="str">
        <f t="shared" si="2"/>
        <v/>
      </c>
      <c r="X10" s="10" t="str">
        <f t="shared" si="3"/>
        <v/>
      </c>
      <c r="Y10" s="18" t="str">
        <f t="shared" si="3"/>
        <v/>
      </c>
      <c r="Z10" s="10" t="str">
        <f t="shared" si="4"/>
        <v/>
      </c>
    </row>
    <row r="11" spans="1:27" ht="13.8" x14ac:dyDescent="0.3">
      <c r="A11">
        <v>8</v>
      </c>
      <c r="B11" s="27" t="str">
        <f>IF(ISBLANK(Gesamt!B11),"",Gesamt!B11)</f>
        <v/>
      </c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20" t="str">
        <f t="shared" si="5"/>
        <v/>
      </c>
      <c r="T11" s="4" t="str">
        <f t="shared" si="0"/>
        <v/>
      </c>
      <c r="U11" s="19" t="str">
        <f t="shared" si="1"/>
        <v/>
      </c>
      <c r="V11" s="4" t="str">
        <f t="shared" si="2"/>
        <v/>
      </c>
      <c r="X11" s="10" t="str">
        <f t="shared" si="3"/>
        <v/>
      </c>
      <c r="Y11" s="18" t="str">
        <f t="shared" si="3"/>
        <v/>
      </c>
      <c r="Z11" s="10" t="str">
        <f t="shared" si="4"/>
        <v/>
      </c>
    </row>
    <row r="12" spans="1:27" ht="13.8" x14ac:dyDescent="0.3">
      <c r="A12">
        <v>9</v>
      </c>
      <c r="B12" s="27" t="str">
        <f>IF(ISBLANK(Gesamt!B12),"",Gesamt!B12)</f>
        <v/>
      </c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20" t="str">
        <f t="shared" si="5"/>
        <v/>
      </c>
      <c r="T12" s="4" t="str">
        <f t="shared" si="0"/>
        <v/>
      </c>
      <c r="U12" s="19" t="str">
        <f t="shared" si="1"/>
        <v/>
      </c>
      <c r="V12" s="4" t="str">
        <f t="shared" si="2"/>
        <v/>
      </c>
      <c r="X12" s="10" t="str">
        <f t="shared" si="3"/>
        <v/>
      </c>
      <c r="Y12" s="18" t="str">
        <f t="shared" si="3"/>
        <v/>
      </c>
      <c r="Z12" s="10" t="str">
        <f t="shared" si="4"/>
        <v/>
      </c>
    </row>
    <row r="13" spans="1:27" ht="13.8" x14ac:dyDescent="0.3">
      <c r="A13">
        <v>10</v>
      </c>
      <c r="B13" s="27" t="str">
        <f>IF(ISBLANK(Gesamt!B13),"",Gesamt!B13)</f>
        <v/>
      </c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20" t="str">
        <f t="shared" si="5"/>
        <v/>
      </c>
      <c r="T13" s="4" t="str">
        <f t="shared" si="0"/>
        <v/>
      </c>
      <c r="U13" s="19" t="str">
        <f t="shared" si="1"/>
        <v/>
      </c>
      <c r="V13" s="4" t="str">
        <f t="shared" si="2"/>
        <v/>
      </c>
      <c r="X13" s="10" t="str">
        <f t="shared" si="3"/>
        <v/>
      </c>
      <c r="Y13" s="18" t="str">
        <f t="shared" si="3"/>
        <v/>
      </c>
      <c r="Z13" s="10" t="str">
        <f t="shared" si="4"/>
        <v/>
      </c>
    </row>
    <row r="14" spans="1:27" ht="13.8" x14ac:dyDescent="0.3">
      <c r="A14">
        <v>11</v>
      </c>
      <c r="B14" s="27" t="str">
        <f>IF(ISBLANK(Gesamt!B14),"",Gesamt!B14)</f>
        <v/>
      </c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20" t="str">
        <f t="shared" si="5"/>
        <v/>
      </c>
      <c r="T14" s="4" t="str">
        <f t="shared" si="0"/>
        <v/>
      </c>
      <c r="U14" s="19" t="str">
        <f t="shared" si="1"/>
        <v/>
      </c>
      <c r="V14" s="4" t="str">
        <f t="shared" si="2"/>
        <v/>
      </c>
      <c r="X14" s="10" t="str">
        <f t="shared" si="3"/>
        <v/>
      </c>
      <c r="Y14" s="18" t="str">
        <f t="shared" si="3"/>
        <v/>
      </c>
      <c r="Z14" s="10" t="str">
        <f t="shared" si="4"/>
        <v/>
      </c>
    </row>
    <row r="15" spans="1:27" ht="13.8" x14ac:dyDescent="0.3">
      <c r="A15">
        <v>12</v>
      </c>
      <c r="B15" s="27" t="str">
        <f>IF(ISBLANK(Gesamt!B15),"",Gesamt!B15)</f>
        <v/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20" t="str">
        <f t="shared" si="5"/>
        <v/>
      </c>
      <c r="T15" s="4" t="str">
        <f t="shared" si="0"/>
        <v/>
      </c>
      <c r="U15" s="19" t="str">
        <f t="shared" si="1"/>
        <v/>
      </c>
      <c r="V15" s="4" t="str">
        <f t="shared" si="2"/>
        <v/>
      </c>
      <c r="X15" s="10" t="str">
        <f t="shared" si="3"/>
        <v/>
      </c>
      <c r="Y15" s="18" t="str">
        <f t="shared" si="3"/>
        <v/>
      </c>
      <c r="Z15" s="10" t="str">
        <f t="shared" si="4"/>
        <v/>
      </c>
    </row>
    <row r="16" spans="1:27" ht="13.8" x14ac:dyDescent="0.3">
      <c r="A16">
        <v>13</v>
      </c>
      <c r="B16" s="27" t="str">
        <f>IF(ISBLANK(Gesamt!B16),"",Gesamt!B16)</f>
        <v/>
      </c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20" t="str">
        <f t="shared" si="5"/>
        <v/>
      </c>
      <c r="T16" s="4" t="str">
        <f t="shared" si="0"/>
        <v/>
      </c>
      <c r="U16" s="19" t="str">
        <f t="shared" si="1"/>
        <v/>
      </c>
      <c r="V16" s="4" t="str">
        <f t="shared" si="2"/>
        <v/>
      </c>
      <c r="X16" s="10" t="str">
        <f t="shared" si="3"/>
        <v/>
      </c>
      <c r="Y16" s="18" t="str">
        <f t="shared" si="3"/>
        <v/>
      </c>
      <c r="Z16" s="10" t="str">
        <f t="shared" si="4"/>
        <v/>
      </c>
    </row>
    <row r="17" spans="1:26" ht="13.8" x14ac:dyDescent="0.3">
      <c r="A17">
        <v>14</v>
      </c>
      <c r="B17" s="27" t="str">
        <f>IF(ISBLANK(Gesamt!B17),"",Gesamt!B17)</f>
        <v/>
      </c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20" t="str">
        <f t="shared" si="5"/>
        <v/>
      </c>
      <c r="T17" s="4" t="str">
        <f t="shared" si="0"/>
        <v/>
      </c>
      <c r="U17" s="19" t="str">
        <f t="shared" si="1"/>
        <v/>
      </c>
      <c r="V17" s="4" t="str">
        <f t="shared" si="2"/>
        <v/>
      </c>
      <c r="X17" s="10" t="str">
        <f t="shared" si="3"/>
        <v/>
      </c>
      <c r="Y17" s="18" t="str">
        <f t="shared" si="3"/>
        <v/>
      </c>
      <c r="Z17" s="10" t="str">
        <f t="shared" si="4"/>
        <v/>
      </c>
    </row>
    <row r="18" spans="1:26" ht="13.8" x14ac:dyDescent="0.3">
      <c r="A18">
        <v>15</v>
      </c>
      <c r="B18" s="27" t="str">
        <f>IF(ISBLANK(Gesamt!B18),"",Gesamt!B18)</f>
        <v/>
      </c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20" t="str">
        <f t="shared" si="5"/>
        <v/>
      </c>
      <c r="T18" s="4" t="str">
        <f t="shared" si="0"/>
        <v/>
      </c>
      <c r="U18" s="19" t="str">
        <f t="shared" si="1"/>
        <v/>
      </c>
      <c r="V18" s="4" t="str">
        <f t="shared" si="2"/>
        <v/>
      </c>
      <c r="X18" s="10" t="str">
        <f t="shared" si="3"/>
        <v/>
      </c>
      <c r="Y18" s="18" t="str">
        <f t="shared" si="3"/>
        <v/>
      </c>
      <c r="Z18" s="10" t="str">
        <f t="shared" si="4"/>
        <v/>
      </c>
    </row>
    <row r="19" spans="1:26" ht="13.8" x14ac:dyDescent="0.3">
      <c r="A19">
        <v>16</v>
      </c>
      <c r="B19" s="27" t="str">
        <f>IF(ISBLANK(Gesamt!B19),"",Gesamt!B19)</f>
        <v/>
      </c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20" t="str">
        <f t="shared" si="5"/>
        <v/>
      </c>
      <c r="T19" s="4" t="str">
        <f t="shared" si="0"/>
        <v/>
      </c>
      <c r="U19" s="19" t="str">
        <f t="shared" si="1"/>
        <v/>
      </c>
      <c r="V19" s="4" t="str">
        <f t="shared" si="2"/>
        <v/>
      </c>
      <c r="X19" s="10" t="str">
        <f t="shared" si="3"/>
        <v/>
      </c>
      <c r="Y19" s="18" t="str">
        <f t="shared" si="3"/>
        <v/>
      </c>
      <c r="Z19" s="10" t="str">
        <f t="shared" si="4"/>
        <v/>
      </c>
    </row>
    <row r="20" spans="1:26" ht="13.8" x14ac:dyDescent="0.3">
      <c r="A20">
        <v>17</v>
      </c>
      <c r="B20" s="27" t="str">
        <f>IF(ISBLANK(Gesamt!B20),"",Gesamt!B20)</f>
        <v/>
      </c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20" t="str">
        <f t="shared" si="5"/>
        <v/>
      </c>
      <c r="T20" s="4" t="str">
        <f t="shared" si="0"/>
        <v/>
      </c>
      <c r="U20" s="19" t="str">
        <f t="shared" si="1"/>
        <v/>
      </c>
      <c r="V20" s="4" t="str">
        <f t="shared" si="2"/>
        <v/>
      </c>
      <c r="X20" s="10" t="str">
        <f t="shared" si="3"/>
        <v/>
      </c>
      <c r="Y20" s="18" t="str">
        <f t="shared" si="3"/>
        <v/>
      </c>
      <c r="Z20" s="10" t="str">
        <f t="shared" si="4"/>
        <v/>
      </c>
    </row>
    <row r="21" spans="1:26" ht="13.8" x14ac:dyDescent="0.3">
      <c r="A21">
        <v>18</v>
      </c>
      <c r="B21" s="27" t="str">
        <f>IF(ISBLANK(Gesamt!B21),"",Gesamt!B21)</f>
        <v/>
      </c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20" t="str">
        <f t="shared" si="5"/>
        <v/>
      </c>
      <c r="T21" s="4" t="str">
        <f t="shared" si="0"/>
        <v/>
      </c>
      <c r="U21" s="19" t="str">
        <f t="shared" si="1"/>
        <v/>
      </c>
      <c r="V21" s="4" t="str">
        <f t="shared" si="2"/>
        <v/>
      </c>
      <c r="X21" s="10" t="str">
        <f t="shared" si="3"/>
        <v/>
      </c>
      <c r="Y21" s="18" t="str">
        <f t="shared" si="3"/>
        <v/>
      </c>
      <c r="Z21" s="10" t="str">
        <f t="shared" si="4"/>
        <v/>
      </c>
    </row>
    <row r="22" spans="1:26" ht="13.8" x14ac:dyDescent="0.3">
      <c r="A22">
        <v>19</v>
      </c>
      <c r="B22" s="27" t="str">
        <f>IF(ISBLANK(Gesamt!B22),"",Gesamt!B22)</f>
        <v/>
      </c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20" t="str">
        <f t="shared" si="5"/>
        <v/>
      </c>
      <c r="T22" s="4" t="str">
        <f t="shared" si="0"/>
        <v/>
      </c>
      <c r="U22" s="19" t="str">
        <f t="shared" si="1"/>
        <v/>
      </c>
      <c r="V22" s="4" t="str">
        <f t="shared" si="2"/>
        <v/>
      </c>
      <c r="X22" s="10" t="str">
        <f t="shared" si="3"/>
        <v/>
      </c>
      <c r="Y22" s="18" t="str">
        <f t="shared" si="3"/>
        <v/>
      </c>
      <c r="Z22" s="10" t="str">
        <f t="shared" si="4"/>
        <v/>
      </c>
    </row>
    <row r="23" spans="1:26" ht="13.8" x14ac:dyDescent="0.3">
      <c r="A23">
        <v>20</v>
      </c>
      <c r="B23" s="27" t="str">
        <f>IF(ISBLANK(Gesamt!B23),"",Gesamt!B23)</f>
        <v/>
      </c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20" t="str">
        <f t="shared" si="5"/>
        <v/>
      </c>
      <c r="T23" s="4" t="str">
        <f t="shared" si="0"/>
        <v/>
      </c>
      <c r="U23" s="19" t="str">
        <f t="shared" si="1"/>
        <v/>
      </c>
      <c r="V23" s="4" t="str">
        <f t="shared" si="2"/>
        <v/>
      </c>
      <c r="X23" s="10" t="str">
        <f t="shared" si="3"/>
        <v/>
      </c>
      <c r="Y23" s="18" t="str">
        <f t="shared" si="3"/>
        <v/>
      </c>
      <c r="Z23" s="10" t="str">
        <f t="shared" si="4"/>
        <v/>
      </c>
    </row>
    <row r="24" spans="1:26" ht="13.8" x14ac:dyDescent="0.3">
      <c r="A24">
        <v>21</v>
      </c>
      <c r="B24" s="27" t="str">
        <f>IF(ISBLANK(Gesamt!B24),"",Gesamt!B24)</f>
        <v/>
      </c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20" t="str">
        <f t="shared" si="5"/>
        <v/>
      </c>
      <c r="T24" s="4" t="str">
        <f t="shared" si="0"/>
        <v/>
      </c>
      <c r="U24" s="19" t="str">
        <f t="shared" si="1"/>
        <v/>
      </c>
      <c r="V24" s="4" t="str">
        <f t="shared" si="2"/>
        <v/>
      </c>
      <c r="X24" s="10" t="str">
        <f t="shared" si="3"/>
        <v/>
      </c>
      <c r="Y24" s="18" t="str">
        <f t="shared" si="3"/>
        <v/>
      </c>
      <c r="Z24" s="10" t="str">
        <f t="shared" si="4"/>
        <v/>
      </c>
    </row>
    <row r="25" spans="1:26" ht="13.8" x14ac:dyDescent="0.3">
      <c r="A25">
        <v>22</v>
      </c>
      <c r="B25" s="27" t="str">
        <f>IF(ISBLANK(Gesamt!B25),"",Gesamt!B25)</f>
        <v/>
      </c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20" t="str">
        <f t="shared" si="5"/>
        <v/>
      </c>
      <c r="T25" s="4" t="str">
        <f t="shared" si="0"/>
        <v/>
      </c>
      <c r="U25" s="19" t="str">
        <f t="shared" si="1"/>
        <v/>
      </c>
      <c r="V25" s="4" t="str">
        <f t="shared" si="2"/>
        <v/>
      </c>
      <c r="X25" s="10" t="str">
        <f t="shared" si="3"/>
        <v/>
      </c>
      <c r="Y25" s="18" t="str">
        <f t="shared" si="3"/>
        <v/>
      </c>
      <c r="Z25" s="10" t="str">
        <f t="shared" si="4"/>
        <v/>
      </c>
    </row>
    <row r="26" spans="1:26" ht="13.8" x14ac:dyDescent="0.3">
      <c r="A26">
        <v>23</v>
      </c>
      <c r="B26" s="27" t="str">
        <f>IF(ISBLANK(Gesamt!B26),"",Gesamt!B26)</f>
        <v/>
      </c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20" t="str">
        <f t="shared" si="5"/>
        <v/>
      </c>
      <c r="T26" s="4" t="str">
        <f t="shared" si="0"/>
        <v/>
      </c>
      <c r="U26" s="19" t="str">
        <f t="shared" si="1"/>
        <v/>
      </c>
      <c r="V26" s="4" t="str">
        <f t="shared" si="2"/>
        <v/>
      </c>
      <c r="X26" s="10" t="str">
        <f t="shared" si="3"/>
        <v/>
      </c>
      <c r="Y26" s="18" t="str">
        <f t="shared" si="3"/>
        <v/>
      </c>
      <c r="Z26" s="10" t="str">
        <f t="shared" si="4"/>
        <v/>
      </c>
    </row>
    <row r="27" spans="1:26" ht="13.8" x14ac:dyDescent="0.3">
      <c r="A27">
        <v>24</v>
      </c>
      <c r="B27" s="27" t="str">
        <f>IF(ISBLANK(Gesamt!B27),"",Gesamt!B27)</f>
        <v/>
      </c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20" t="str">
        <f t="shared" si="5"/>
        <v/>
      </c>
      <c r="T27" s="4" t="str">
        <f t="shared" si="0"/>
        <v/>
      </c>
      <c r="U27" s="19" t="str">
        <f t="shared" si="1"/>
        <v/>
      </c>
      <c r="V27" s="4" t="str">
        <f t="shared" si="2"/>
        <v/>
      </c>
      <c r="X27" s="10" t="str">
        <f t="shared" si="3"/>
        <v/>
      </c>
      <c r="Y27" s="18" t="str">
        <f t="shared" si="3"/>
        <v/>
      </c>
      <c r="Z27" s="10" t="str">
        <f t="shared" si="4"/>
        <v/>
      </c>
    </row>
    <row r="28" spans="1:26" ht="13.8" x14ac:dyDescent="0.3">
      <c r="A28">
        <v>25</v>
      </c>
      <c r="B28" s="27" t="str">
        <f>IF(ISBLANK(Gesamt!B28),"",Gesamt!B28)</f>
        <v/>
      </c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20" t="str">
        <f t="shared" si="5"/>
        <v/>
      </c>
      <c r="T28" s="4" t="str">
        <f t="shared" si="0"/>
        <v/>
      </c>
      <c r="U28" s="19" t="str">
        <f t="shared" si="1"/>
        <v/>
      </c>
      <c r="V28" s="4" t="str">
        <f t="shared" si="2"/>
        <v/>
      </c>
      <c r="X28" s="10" t="str">
        <f t="shared" si="3"/>
        <v/>
      </c>
      <c r="Y28" s="18" t="str">
        <f t="shared" si="3"/>
        <v/>
      </c>
      <c r="Z28" s="10" t="str">
        <f t="shared" si="4"/>
        <v/>
      </c>
    </row>
    <row r="29" spans="1:26" ht="13.8" x14ac:dyDescent="0.3">
      <c r="A29">
        <v>26</v>
      </c>
      <c r="B29" s="27" t="str">
        <f>IF(ISBLANK(Gesamt!B29),"",Gesamt!B29)</f>
        <v/>
      </c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20" t="str">
        <f t="shared" si="5"/>
        <v/>
      </c>
      <c r="T29" s="4" t="str">
        <f t="shared" si="0"/>
        <v/>
      </c>
      <c r="U29" s="19" t="str">
        <f t="shared" si="1"/>
        <v/>
      </c>
      <c r="V29" s="4" t="str">
        <f t="shared" si="2"/>
        <v/>
      </c>
      <c r="X29" s="10" t="str">
        <f t="shared" si="3"/>
        <v/>
      </c>
      <c r="Y29" s="18" t="str">
        <f t="shared" si="3"/>
        <v/>
      </c>
      <c r="Z29" s="10" t="str">
        <f t="shared" si="4"/>
        <v/>
      </c>
    </row>
    <row r="30" spans="1:26" ht="13.8" x14ac:dyDescent="0.3">
      <c r="A30">
        <v>27</v>
      </c>
      <c r="B30" s="27" t="str">
        <f>IF(ISBLANK(Gesamt!B30),"",Gesamt!B30)</f>
        <v/>
      </c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20" t="str">
        <f t="shared" si="5"/>
        <v/>
      </c>
      <c r="T30" s="4" t="str">
        <f t="shared" si="0"/>
        <v/>
      </c>
      <c r="U30" s="19" t="str">
        <f t="shared" si="1"/>
        <v/>
      </c>
      <c r="V30" s="4" t="str">
        <f t="shared" si="2"/>
        <v/>
      </c>
      <c r="X30" s="10" t="str">
        <f t="shared" si="3"/>
        <v/>
      </c>
      <c r="Y30" s="18" t="str">
        <f t="shared" si="3"/>
        <v/>
      </c>
      <c r="Z30" s="10" t="str">
        <f t="shared" si="4"/>
        <v/>
      </c>
    </row>
    <row r="31" spans="1:26" ht="13.8" x14ac:dyDescent="0.3">
      <c r="A31">
        <v>28</v>
      </c>
      <c r="B31" s="27" t="str">
        <f>IF(ISBLANK(Gesamt!B31),"",Gesamt!B31)</f>
        <v/>
      </c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20" t="str">
        <f t="shared" si="5"/>
        <v/>
      </c>
      <c r="T31" s="4" t="str">
        <f t="shared" si="0"/>
        <v/>
      </c>
      <c r="U31" s="19" t="str">
        <f t="shared" si="1"/>
        <v/>
      </c>
      <c r="V31" s="4" t="str">
        <f t="shared" si="2"/>
        <v/>
      </c>
      <c r="X31" s="10" t="str">
        <f t="shared" si="3"/>
        <v/>
      </c>
      <c r="Y31" s="18" t="str">
        <f t="shared" si="3"/>
        <v/>
      </c>
      <c r="Z31" s="10" t="str">
        <f t="shared" si="4"/>
        <v/>
      </c>
    </row>
    <row r="32" spans="1:26" ht="13.8" x14ac:dyDescent="0.3">
      <c r="A32">
        <v>29</v>
      </c>
      <c r="B32" s="27" t="str">
        <f>IF(ISBLANK(Gesamt!B32),"",Gesamt!B32)</f>
        <v/>
      </c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20" t="str">
        <f t="shared" si="5"/>
        <v/>
      </c>
      <c r="T32" s="4" t="str">
        <f t="shared" si="0"/>
        <v/>
      </c>
      <c r="U32" s="19" t="str">
        <f t="shared" si="1"/>
        <v/>
      </c>
      <c r="V32" s="4" t="str">
        <f t="shared" si="2"/>
        <v/>
      </c>
      <c r="X32" s="10" t="str">
        <f t="shared" si="3"/>
        <v/>
      </c>
      <c r="Y32" s="18" t="str">
        <f t="shared" si="3"/>
        <v/>
      </c>
      <c r="Z32" s="10" t="str">
        <f t="shared" si="4"/>
        <v/>
      </c>
    </row>
    <row r="33" spans="1:27" ht="13.8" x14ac:dyDescent="0.3">
      <c r="A33">
        <v>30</v>
      </c>
      <c r="B33" s="27" t="str">
        <f>IF(ISBLANK(Gesamt!B33),"",Gesamt!B33)</f>
        <v/>
      </c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20" t="str">
        <f t="shared" si="5"/>
        <v/>
      </c>
      <c r="T33" s="4" t="str">
        <f t="shared" si="0"/>
        <v/>
      </c>
      <c r="U33" s="19" t="str">
        <f t="shared" si="1"/>
        <v/>
      </c>
      <c r="V33" s="4" t="str">
        <f t="shared" si="2"/>
        <v/>
      </c>
      <c r="X33" s="10" t="str">
        <f t="shared" si="3"/>
        <v/>
      </c>
      <c r="Y33" s="18" t="str">
        <f t="shared" si="3"/>
        <v/>
      </c>
      <c r="Z33" s="10" t="str">
        <f t="shared" si="4"/>
        <v/>
      </c>
    </row>
    <row r="34" spans="1:27" ht="13.8" x14ac:dyDescent="0.3">
      <c r="A34">
        <v>31</v>
      </c>
      <c r="B34" s="27" t="str">
        <f>IF(ISBLANK(Gesamt!B34),"",Gesamt!B34)</f>
        <v/>
      </c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20" t="str">
        <f t="shared" si="5"/>
        <v/>
      </c>
      <c r="T34" s="4" t="str">
        <f t="shared" si="0"/>
        <v/>
      </c>
      <c r="U34" s="19" t="str">
        <f t="shared" si="1"/>
        <v/>
      </c>
      <c r="V34" s="4" t="str">
        <f t="shared" si="2"/>
        <v/>
      </c>
      <c r="X34" s="10" t="str">
        <f t="shared" si="3"/>
        <v/>
      </c>
      <c r="Y34" s="18" t="str">
        <f t="shared" si="3"/>
        <v/>
      </c>
      <c r="Z34" s="10" t="str">
        <f t="shared" si="4"/>
        <v/>
      </c>
    </row>
    <row r="35" spans="1:27" ht="13.8" x14ac:dyDescent="0.3">
      <c r="A35">
        <v>32</v>
      </c>
      <c r="B35" s="27" t="str">
        <f>IF(ISBLANK(Gesamt!B35),"",Gesamt!B35)</f>
        <v/>
      </c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20" t="str">
        <f t="shared" si="5"/>
        <v/>
      </c>
      <c r="T35" s="4" t="str">
        <f t="shared" si="0"/>
        <v/>
      </c>
      <c r="U35" s="19" t="str">
        <f t="shared" si="1"/>
        <v/>
      </c>
      <c r="V35" s="4" t="str">
        <f t="shared" si="2"/>
        <v/>
      </c>
      <c r="X35" s="10" t="str">
        <f t="shared" si="3"/>
        <v/>
      </c>
      <c r="Y35" s="18" t="str">
        <f t="shared" si="3"/>
        <v/>
      </c>
      <c r="Z35" s="10" t="str">
        <f t="shared" si="4"/>
        <v/>
      </c>
    </row>
    <row r="36" spans="1:27" ht="13.8" x14ac:dyDescent="0.3">
      <c r="A36">
        <v>33</v>
      </c>
      <c r="B36" s="27" t="str">
        <f>IF(ISBLANK(Gesamt!B36),"",Gesamt!B36)</f>
        <v/>
      </c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20" t="str">
        <f t="shared" si="5"/>
        <v/>
      </c>
      <c r="T36" s="4" t="str">
        <f t="shared" si="0"/>
        <v/>
      </c>
      <c r="U36" s="19" t="str">
        <f t="shared" si="1"/>
        <v/>
      </c>
      <c r="V36" s="4" t="str">
        <f t="shared" si="2"/>
        <v/>
      </c>
      <c r="X36" s="10" t="str">
        <f t="shared" si="3"/>
        <v/>
      </c>
      <c r="Y36" s="18" t="str">
        <f t="shared" si="3"/>
        <v/>
      </c>
      <c r="Z36" s="10" t="str">
        <f t="shared" si="4"/>
        <v/>
      </c>
    </row>
    <row r="37" spans="1:27" ht="14.4" thickBot="1" x14ac:dyDescent="0.35">
      <c r="A37">
        <v>34</v>
      </c>
      <c r="B37" s="27" t="str">
        <f>IF(ISBLANK(Gesamt!B37),"",Gesamt!B37)</f>
        <v/>
      </c>
      <c r="C37" s="44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32" t="str">
        <f t="shared" si="5"/>
        <v/>
      </c>
      <c r="T37" s="34" t="str">
        <f t="shared" si="0"/>
        <v/>
      </c>
      <c r="U37" s="31" t="str">
        <f t="shared" si="1"/>
        <v/>
      </c>
      <c r="V37" s="34" t="str">
        <f t="shared" si="2"/>
        <v/>
      </c>
      <c r="W37" s="29"/>
      <c r="X37" s="45" t="str">
        <f t="shared" si="3"/>
        <v/>
      </c>
      <c r="Y37" s="46" t="str">
        <f t="shared" si="3"/>
        <v/>
      </c>
      <c r="Z37" s="45" t="str">
        <f t="shared" si="4"/>
        <v/>
      </c>
    </row>
    <row r="38" spans="1:27" x14ac:dyDescent="0.25">
      <c r="B38" s="1" t="s">
        <v>8</v>
      </c>
      <c r="C38" s="4" t="e">
        <f t="shared" ref="C38:S38" si="6">AVERAGE(C4:C37)</f>
        <v>#DIV/0!</v>
      </c>
      <c r="D38" s="4" t="e">
        <f t="shared" si="6"/>
        <v>#DIV/0!</v>
      </c>
      <c r="E38" s="4" t="e">
        <f t="shared" si="6"/>
        <v>#DIV/0!</v>
      </c>
      <c r="F38" s="4" t="e">
        <f t="shared" si="6"/>
        <v>#DIV/0!</v>
      </c>
      <c r="G38" s="4" t="e">
        <f t="shared" si="6"/>
        <v>#DIV/0!</v>
      </c>
      <c r="H38" s="4" t="e">
        <f t="shared" si="6"/>
        <v>#DIV/0!</v>
      </c>
      <c r="I38" s="4" t="e">
        <f t="shared" si="6"/>
        <v>#DIV/0!</v>
      </c>
      <c r="J38" s="4" t="e">
        <f t="shared" si="6"/>
        <v>#DIV/0!</v>
      </c>
      <c r="K38" s="4" t="e">
        <f t="shared" si="6"/>
        <v>#DIV/0!</v>
      </c>
      <c r="L38" s="4" t="e">
        <f t="shared" si="6"/>
        <v>#DIV/0!</v>
      </c>
      <c r="M38" s="4" t="e">
        <f t="shared" si="6"/>
        <v>#DIV/0!</v>
      </c>
      <c r="N38" s="4" t="e">
        <f t="shared" si="6"/>
        <v>#DIV/0!</v>
      </c>
      <c r="O38" s="4" t="e">
        <f t="shared" si="6"/>
        <v>#DIV/0!</v>
      </c>
      <c r="P38" s="4" t="e">
        <f t="shared" si="6"/>
        <v>#DIV/0!</v>
      </c>
      <c r="Q38" s="4" t="e">
        <f t="shared" si="6"/>
        <v>#DIV/0!</v>
      </c>
      <c r="R38" s="4" t="e">
        <f t="shared" si="6"/>
        <v>#DIV/0!</v>
      </c>
      <c r="S38" s="43" t="e">
        <f t="shared" si="6"/>
        <v>#DIV/0!</v>
      </c>
      <c r="T38" s="110" t="e">
        <f>ROUNDDOWN(AVERAGE(U4:U37),2)</f>
        <v>#DIV/0!</v>
      </c>
      <c r="U38" s="111"/>
      <c r="V38" s="111"/>
      <c r="X38" s="108" t="e">
        <f>IF(ISBLANK($Z$41),"",ROUNDDOWN(AVERAGE(Y4:Y37),2))</f>
        <v>#DIV/0!</v>
      </c>
      <c r="Y38" s="108"/>
      <c r="Z38" s="108"/>
    </row>
    <row r="40" spans="1:27" ht="21" x14ac:dyDescent="0.4">
      <c r="B40" s="6" t="s">
        <v>3</v>
      </c>
      <c r="C40" s="6"/>
      <c r="D40" s="6"/>
      <c r="E40" s="6"/>
      <c r="F40" s="6"/>
      <c r="G40" s="6"/>
      <c r="Q40" s="107" t="s">
        <v>43</v>
      </c>
      <c r="R40" s="107"/>
      <c r="S40" s="113"/>
      <c r="T40" s="113"/>
      <c r="W40" s="74"/>
      <c r="X40" s="75"/>
      <c r="Y40" s="75"/>
      <c r="Z40" s="18"/>
      <c r="AA40" s="18"/>
    </row>
    <row r="41" spans="1:27" ht="13.8" thickBot="1" x14ac:dyDescent="0.3">
      <c r="B41" s="7" t="s">
        <v>1</v>
      </c>
      <c r="C41" s="7"/>
      <c r="D41" s="120">
        <v>6</v>
      </c>
      <c r="E41" s="116"/>
      <c r="F41" s="115">
        <v>5</v>
      </c>
      <c r="G41" s="116"/>
      <c r="H41" s="115">
        <v>4</v>
      </c>
      <c r="I41" s="116"/>
      <c r="J41" s="115">
        <v>3</v>
      </c>
      <c r="K41" s="116"/>
      <c r="L41" s="115">
        <v>2</v>
      </c>
      <c r="M41" s="116"/>
      <c r="N41" s="115">
        <v>1</v>
      </c>
      <c r="O41" s="120"/>
      <c r="R41" t="s">
        <v>64</v>
      </c>
      <c r="S41" s="73"/>
      <c r="W41" s="107" t="s">
        <v>44</v>
      </c>
      <c r="X41" s="107"/>
      <c r="Y41" s="107"/>
      <c r="Z41" s="53" t="s">
        <v>67</v>
      </c>
    </row>
    <row r="42" spans="1:27" ht="13.8" thickBot="1" x14ac:dyDescent="0.3">
      <c r="B42" s="7" t="s">
        <v>4</v>
      </c>
      <c r="C42" s="7"/>
      <c r="D42" s="41">
        <v>0</v>
      </c>
      <c r="E42" s="24"/>
      <c r="F42" s="17">
        <f>E42+0.5</f>
        <v>0.5</v>
      </c>
      <c r="G42" s="24"/>
      <c r="H42" s="17">
        <f>G42+0.5</f>
        <v>0.5</v>
      </c>
      <c r="I42" s="24"/>
      <c r="J42" s="17">
        <f>I42+0.5</f>
        <v>0.5</v>
      </c>
      <c r="K42" s="24"/>
      <c r="L42" s="17">
        <f>K42+0.5</f>
        <v>0.5</v>
      </c>
      <c r="M42" s="24"/>
      <c r="N42" s="17">
        <f>M42+0.5</f>
        <v>0.5</v>
      </c>
      <c r="O42" s="36">
        <f>S3</f>
        <v>0</v>
      </c>
      <c r="R42" t="s">
        <v>65</v>
      </c>
      <c r="S42" s="73"/>
    </row>
    <row r="43" spans="1:27" ht="13.8" thickBot="1" x14ac:dyDescent="0.3">
      <c r="B43" s="7" t="s">
        <v>5</v>
      </c>
      <c r="C43" s="7"/>
      <c r="D43" s="123">
        <f>COUNTIF(U4:U37,6)</f>
        <v>0</v>
      </c>
      <c r="E43" s="119"/>
      <c r="F43" s="118">
        <f>COUNTIF(U4:U37,5)</f>
        <v>0</v>
      </c>
      <c r="G43" s="119"/>
      <c r="H43" s="118">
        <f>COUNTIF(U4:U37,4)</f>
        <v>0</v>
      </c>
      <c r="I43" s="119"/>
      <c r="J43" s="118">
        <f>COUNTIF(U4:U37,3)</f>
        <v>0</v>
      </c>
      <c r="K43" s="119"/>
      <c r="L43" s="118">
        <f>COUNTIF(U4:U37,2)</f>
        <v>0</v>
      </c>
      <c r="M43" s="119"/>
      <c r="N43" s="118">
        <f>COUNTIF(U4:U37,1)</f>
        <v>0</v>
      </c>
      <c r="O43" s="123"/>
    </row>
    <row r="44" spans="1:27" x14ac:dyDescent="0.25">
      <c r="D44" s="122" t="e">
        <f>(D43+F43)/U46</f>
        <v>#DIV/0!</v>
      </c>
      <c r="E44" s="122"/>
      <c r="F44" s="122"/>
      <c r="G44" s="122"/>
    </row>
    <row r="45" spans="1:27" ht="6" customHeight="1" x14ac:dyDescent="0.25"/>
    <row r="46" spans="1:27" ht="13.8" x14ac:dyDescent="0.25">
      <c r="B46" s="7" t="s">
        <v>7</v>
      </c>
      <c r="C46" s="7"/>
      <c r="D46" s="7"/>
      <c r="E46" s="10">
        <v>20</v>
      </c>
      <c r="F46" s="10"/>
      <c r="G46" s="10">
        <v>40</v>
      </c>
      <c r="H46" s="10"/>
      <c r="I46" s="10">
        <v>55</v>
      </c>
      <c r="J46" s="10"/>
      <c r="K46" s="10">
        <v>70</v>
      </c>
      <c r="L46" s="10"/>
      <c r="M46" s="10">
        <v>85</v>
      </c>
      <c r="R46" s="112" t="s">
        <v>51</v>
      </c>
      <c r="S46" s="112"/>
      <c r="T46" s="112"/>
      <c r="U46" s="105">
        <f>$D$43+$F$43+$H$43+$J$43+$L$43+$N$43</f>
        <v>0</v>
      </c>
      <c r="V46" s="105"/>
    </row>
    <row r="47" spans="1:27" x14ac:dyDescent="0.25">
      <c r="E47" s="4">
        <f>O42*E46/100</f>
        <v>0</v>
      </c>
      <c r="F47"/>
      <c r="G47" s="4">
        <f>O42*G46/100</f>
        <v>0</v>
      </c>
      <c r="I47" s="4">
        <f>O42*I46/100</f>
        <v>0</v>
      </c>
      <c r="K47" s="4">
        <f>O42*K46/100</f>
        <v>0</v>
      </c>
      <c r="M47" s="4">
        <f>O42*M46/100</f>
        <v>0</v>
      </c>
      <c r="T47" s="72"/>
      <c r="U47" s="72"/>
      <c r="V47" s="72"/>
    </row>
    <row r="48" spans="1:27" x14ac:dyDescent="0.25">
      <c r="T48" s="72"/>
      <c r="U48" s="72"/>
      <c r="V48" s="72"/>
    </row>
    <row r="49" spans="1:22" ht="15.6" x14ac:dyDescent="0.3">
      <c r="B49" s="48" t="s">
        <v>55</v>
      </c>
      <c r="T49" s="72"/>
      <c r="U49" s="72"/>
      <c r="V49" s="72"/>
    </row>
    <row r="50" spans="1:22" x14ac:dyDescent="0.25">
      <c r="B50" s="47" t="s">
        <v>2</v>
      </c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4" t="s">
        <v>0</v>
      </c>
      <c r="T50" s="121" t="s">
        <v>1</v>
      </c>
      <c r="U50" s="121"/>
      <c r="V50" s="121"/>
    </row>
    <row r="51" spans="1:22" x14ac:dyDescent="0.25">
      <c r="B51" s="49" t="s">
        <v>6</v>
      </c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6">
        <f>SUM(C51:R51)</f>
        <v>0</v>
      </c>
      <c r="T51" s="95"/>
      <c r="U51" s="95"/>
      <c r="V51" s="95"/>
    </row>
    <row r="52" spans="1:22" x14ac:dyDescent="0.25">
      <c r="A52">
        <v>1</v>
      </c>
      <c r="B52" s="40"/>
      <c r="C52" s="97"/>
      <c r="D52" s="97"/>
      <c r="E52" s="97"/>
      <c r="F52" s="97"/>
      <c r="G52" s="97"/>
      <c r="H52" s="97"/>
      <c r="I52" s="97"/>
      <c r="J52" s="97"/>
      <c r="K52" s="97"/>
      <c r="L52" s="97"/>
      <c r="M52" s="97"/>
      <c r="N52" s="97"/>
      <c r="O52" s="97"/>
      <c r="P52" s="97"/>
      <c r="Q52" s="97"/>
      <c r="R52" s="97"/>
      <c r="S52" s="98">
        <f>SUM(C52:R52)</f>
        <v>0</v>
      </c>
      <c r="T52" s="97"/>
      <c r="U52" s="99"/>
      <c r="V52" s="97"/>
    </row>
    <row r="53" spans="1:22" x14ac:dyDescent="0.25">
      <c r="A53">
        <v>2</v>
      </c>
      <c r="B53" s="40"/>
      <c r="C53" s="97"/>
      <c r="D53" s="97"/>
      <c r="E53" s="97"/>
      <c r="F53" s="97"/>
      <c r="G53" s="97"/>
      <c r="H53" s="97"/>
      <c r="I53" s="97"/>
      <c r="J53" s="97"/>
      <c r="K53" s="97"/>
      <c r="L53" s="97"/>
      <c r="M53" s="97"/>
      <c r="N53" s="97"/>
      <c r="O53" s="97"/>
      <c r="P53" s="97"/>
      <c r="Q53" s="97"/>
      <c r="R53" s="97"/>
      <c r="S53" s="98">
        <f>SUM(C53:R53)</f>
        <v>0</v>
      </c>
      <c r="T53" s="97"/>
      <c r="U53" s="99"/>
      <c r="V53" s="97"/>
    </row>
    <row r="54" spans="1:22" x14ac:dyDescent="0.25">
      <c r="A54">
        <v>3</v>
      </c>
      <c r="B54" s="40"/>
      <c r="C54" s="97"/>
      <c r="D54" s="97"/>
      <c r="E54" s="97"/>
      <c r="F54" s="97"/>
      <c r="G54" s="97"/>
      <c r="H54" s="97"/>
      <c r="I54" s="97"/>
      <c r="J54" s="97"/>
      <c r="K54" s="97"/>
      <c r="L54" s="97"/>
      <c r="M54" s="97"/>
      <c r="N54" s="97"/>
      <c r="O54" s="97"/>
      <c r="P54" s="97"/>
      <c r="Q54" s="97"/>
      <c r="R54" s="97"/>
      <c r="S54" s="98">
        <f>SUM(C54:R54)</f>
        <v>0</v>
      </c>
      <c r="T54" s="97"/>
      <c r="U54" s="99"/>
      <c r="V54" s="97"/>
    </row>
    <row r="55" spans="1:22" ht="13.8" thickBot="1" x14ac:dyDescent="0.3">
      <c r="A55">
        <v>4</v>
      </c>
      <c r="B55" s="12"/>
      <c r="C55" s="100"/>
      <c r="D55" s="100"/>
      <c r="E55" s="100"/>
      <c r="F55" s="100"/>
      <c r="G55" s="100"/>
      <c r="H55" s="100"/>
      <c r="I55" s="100"/>
      <c r="J55" s="100"/>
      <c r="K55" s="100"/>
      <c r="L55" s="100"/>
      <c r="M55" s="100"/>
      <c r="N55" s="100"/>
      <c r="O55" s="100"/>
      <c r="P55" s="100"/>
      <c r="Q55" s="100"/>
      <c r="R55" s="100"/>
      <c r="S55" s="101">
        <f>SUM(C55:R55)</f>
        <v>0</v>
      </c>
      <c r="T55" s="100"/>
      <c r="U55" s="102"/>
      <c r="V55" s="100"/>
    </row>
    <row r="56" spans="1:22" x14ac:dyDescent="0.25">
      <c r="B56" s="1" t="s">
        <v>8</v>
      </c>
      <c r="C56" s="76"/>
      <c r="D56" s="76"/>
      <c r="E56" s="76"/>
      <c r="F56" s="76"/>
      <c r="G56" s="76"/>
      <c r="H56" s="76"/>
      <c r="I56" s="76"/>
      <c r="J56" s="76"/>
      <c r="K56" s="76"/>
      <c r="L56" s="76"/>
      <c r="M56" s="76"/>
      <c r="N56" s="76"/>
      <c r="O56" s="76"/>
      <c r="P56" s="76"/>
      <c r="Q56" s="76"/>
      <c r="R56" s="76"/>
      <c r="S56" s="103">
        <f>AVERAGE(S52:S55)</f>
        <v>0</v>
      </c>
      <c r="T56" s="104" t="e">
        <f>AVERAGE(U52:U55)</f>
        <v>#DIV/0!</v>
      </c>
      <c r="U56" s="104"/>
      <c r="V56" s="104"/>
    </row>
  </sheetData>
  <sheetProtection sheet="1" objects="1" scenarios="1"/>
  <mergeCells count="29">
    <mergeCell ref="L43:M43"/>
    <mergeCell ref="N43:O43"/>
    <mergeCell ref="D44:G44"/>
    <mergeCell ref="D43:E43"/>
    <mergeCell ref="F43:G43"/>
    <mergeCell ref="H43:I43"/>
    <mergeCell ref="J43:K43"/>
    <mergeCell ref="F41:G41"/>
    <mergeCell ref="H41:I41"/>
    <mergeCell ref="A1:N1"/>
    <mergeCell ref="O1:Q1"/>
    <mergeCell ref="D41:E41"/>
    <mergeCell ref="J41:K41"/>
    <mergeCell ref="L41:M41"/>
    <mergeCell ref="N41:O41"/>
    <mergeCell ref="W41:Y41"/>
    <mergeCell ref="T38:V38"/>
    <mergeCell ref="T2:V2"/>
    <mergeCell ref="V1:Z1"/>
    <mergeCell ref="X2:Z2"/>
    <mergeCell ref="X3:Z3"/>
    <mergeCell ref="X38:Z38"/>
    <mergeCell ref="S1:U1"/>
    <mergeCell ref="R46:T46"/>
    <mergeCell ref="S40:T40"/>
    <mergeCell ref="T56:V56"/>
    <mergeCell ref="U46:V46"/>
    <mergeCell ref="T50:V50"/>
    <mergeCell ref="Q40:R40"/>
  </mergeCells>
  <phoneticPr fontId="0" type="noConversion"/>
  <printOptions gridLines="1"/>
  <pageMargins left="0.78740157499999996" right="0.78740157499999996" top="0.38" bottom="0.36" header="0.39" footer="0.37"/>
  <pageSetup paperSize="9" scale="85" orientation="landscape" horizontalDpi="0" verticalDpi="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5128" r:id="rId4" name="CommandButton1">
          <controlPr defaultSize="0" print="0" autoLine="0" r:id="rId5">
            <anchor moveWithCells="1">
              <from>
                <xdr:col>14</xdr:col>
                <xdr:colOff>38100</xdr:colOff>
                <xdr:row>46</xdr:row>
                <xdr:rowOff>106680</xdr:rowOff>
              </from>
              <to>
                <xdr:col>17</xdr:col>
                <xdr:colOff>152400</xdr:colOff>
                <xdr:row>48</xdr:row>
                <xdr:rowOff>129540</xdr:rowOff>
              </to>
            </anchor>
          </controlPr>
        </control>
      </mc:Choice>
      <mc:Fallback>
        <control shapeId="5128" r:id="rId4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3"/>
  <dimension ref="A1:AA56"/>
  <sheetViews>
    <sheetView zoomScale="75" workbookViewId="0">
      <selection activeCell="C4" sqref="C4"/>
    </sheetView>
  </sheetViews>
  <sheetFormatPr baseColWidth="10" defaultRowHeight="13.2" x14ac:dyDescent="0.25"/>
  <cols>
    <col min="1" max="1" width="3" customWidth="1"/>
    <col min="2" max="2" width="24.6640625" style="1" customWidth="1"/>
    <col min="3" max="7" width="4.6640625" style="1" customWidth="1"/>
    <col min="8" max="13" width="4.6640625" customWidth="1"/>
    <col min="14" max="14" width="5.5546875" customWidth="1"/>
    <col min="15" max="18" width="4.6640625" customWidth="1"/>
    <col min="19" max="19" width="7.33203125" customWidth="1"/>
    <col min="20" max="20" width="1.6640625" customWidth="1"/>
    <col min="21" max="21" width="3.109375" customWidth="1"/>
    <col min="22" max="22" width="1.5546875" customWidth="1"/>
    <col min="23" max="23" width="4.44140625" customWidth="1"/>
    <col min="24" max="24" width="1.6640625" customWidth="1"/>
    <col min="25" max="25" width="3" style="10" customWidth="1"/>
    <col min="26" max="26" width="1.6640625" style="10" customWidth="1"/>
    <col min="27" max="27" width="11.44140625" style="10" customWidth="1"/>
  </cols>
  <sheetData>
    <row r="1" spans="1:27" ht="20.399999999999999" x14ac:dyDescent="0.35">
      <c r="A1" s="114" t="s">
        <v>63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2" t="str">
        <f>Gesamt!X1</f>
        <v>2017/2018</v>
      </c>
      <c r="P1" s="112"/>
      <c r="Q1" s="112"/>
      <c r="S1" s="107" t="str">
        <f>Gesamt!AO1</f>
        <v>7a</v>
      </c>
      <c r="T1" s="107"/>
      <c r="U1" s="107"/>
      <c r="V1" s="107" t="str">
        <f>Gesamt!AW1</f>
        <v>Mathematik</v>
      </c>
      <c r="W1" s="107"/>
      <c r="X1" s="107"/>
      <c r="Y1" s="107"/>
      <c r="Z1" s="107"/>
      <c r="AA1" s="8"/>
    </row>
    <row r="2" spans="1:27" s="1" customFormat="1" ht="13.8" thickBot="1" x14ac:dyDescent="0.3">
      <c r="A2" s="1" t="s">
        <v>52</v>
      </c>
      <c r="B2" s="2" t="s">
        <v>2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55" t="s">
        <v>0</v>
      </c>
      <c r="T2" s="117" t="s">
        <v>1</v>
      </c>
      <c r="U2" s="117"/>
      <c r="V2" s="117"/>
      <c r="W2" s="7"/>
      <c r="X2" s="106" t="s">
        <v>53</v>
      </c>
      <c r="Y2" s="106"/>
      <c r="Z2" s="106"/>
    </row>
    <row r="3" spans="1:27" s="1" customFormat="1" x14ac:dyDescent="0.25">
      <c r="B3" s="3" t="s">
        <v>6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52">
        <f>SUM(C3:R3)</f>
        <v>0</v>
      </c>
      <c r="T3" s="5"/>
      <c r="U3" s="51"/>
      <c r="V3" s="51"/>
      <c r="W3" s="47"/>
      <c r="X3" s="109" t="s">
        <v>54</v>
      </c>
      <c r="Y3" s="109"/>
      <c r="Z3" s="109"/>
      <c r="AA3" s="40"/>
    </row>
    <row r="4" spans="1:27" ht="13.8" x14ac:dyDescent="0.3">
      <c r="A4">
        <v>1</v>
      </c>
      <c r="B4" s="27" t="str">
        <f>IF(ISBLANK(Gesamt!B4),"",Gesamt!B4)</f>
        <v>Alfred Anders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42" t="str">
        <f>IF(ISNUMBER(C4),SUM(C4:R4),"")</f>
        <v/>
      </c>
      <c r="T4" s="4" t="str">
        <f t="shared" ref="T4:T37" si="0">IF(ISBLANK(C4),"",IF(OR($S4=$E$42,$S4=$G$42,$S4=$I$42,$S4=$K$42,$S4=$M$42),"+"," "))</f>
        <v/>
      </c>
      <c r="U4" s="19" t="str">
        <f t="shared" ref="U4:U37" si="1">IF(ISNUMBER(C4),IF(AND(S4&gt;=$D$42,S4&lt;=$E$42),6,IF(AND(S4&gt;=$F$42,S4&lt;=$G$42),5,IF(AND(S4&gt;=$H$42,S4&lt;=$I$42),4,IF(AND(S4&gt;=$J$42,S4&lt;=$K$42),3,IF(AND(S4&gt;=$L$42,S4&lt;=$M$42),2,1))))),"")</f>
        <v/>
      </c>
      <c r="V4" s="4" t="str">
        <f t="shared" ref="V4:V37" si="2">IF(ISBLANK(C4),"",IF(OR($S4=$F$42,$S4=$H$42,$S4=$J$42,$S4=$L$42,$S4=$N$42),"-"," "))</f>
        <v/>
      </c>
      <c r="X4" s="10" t="str">
        <f t="shared" ref="X4:Y37" si="3">IF(ISBLANK($Z$41),"",T4)</f>
        <v/>
      </c>
      <c r="Y4" s="18" t="str">
        <f>IF(ISBLANK($Z$41),"",U4)</f>
        <v/>
      </c>
      <c r="Z4" s="10" t="str">
        <f t="shared" ref="Z4:Z37" si="4">IF(ISBLANK($Z$41),"",V4)</f>
        <v/>
      </c>
    </row>
    <row r="5" spans="1:27" ht="13.8" x14ac:dyDescent="0.3">
      <c r="A5">
        <v>2</v>
      </c>
      <c r="B5" s="27" t="str">
        <f>IF(ISBLANK(Gesamt!B5),"",Gesamt!B5)</f>
        <v>Berta Bunsig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20" t="str">
        <f t="shared" ref="S5:S37" si="5">IF(ISNUMBER(C5),SUM(C5:R5),"")</f>
        <v/>
      </c>
      <c r="T5" s="4" t="str">
        <f t="shared" si="0"/>
        <v/>
      </c>
      <c r="U5" s="19" t="str">
        <f t="shared" si="1"/>
        <v/>
      </c>
      <c r="V5" s="4" t="str">
        <f t="shared" si="2"/>
        <v/>
      </c>
      <c r="X5" s="10" t="str">
        <f t="shared" si="3"/>
        <v/>
      </c>
      <c r="Y5" s="18" t="str">
        <f t="shared" si="3"/>
        <v/>
      </c>
      <c r="Z5" s="10" t="str">
        <f t="shared" si="4"/>
        <v/>
      </c>
    </row>
    <row r="6" spans="1:27" ht="13.8" x14ac:dyDescent="0.3">
      <c r="A6">
        <v>3</v>
      </c>
      <c r="B6" s="27" t="str">
        <f>IF(ISBLANK(Gesamt!B6),"",Gesamt!B6)</f>
        <v>Carlo Crämer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20" t="str">
        <f t="shared" si="5"/>
        <v/>
      </c>
      <c r="T6" s="4" t="str">
        <f t="shared" si="0"/>
        <v/>
      </c>
      <c r="U6" s="19" t="str">
        <f t="shared" si="1"/>
        <v/>
      </c>
      <c r="V6" s="4" t="str">
        <f t="shared" si="2"/>
        <v/>
      </c>
      <c r="X6" s="10" t="str">
        <f t="shared" si="3"/>
        <v/>
      </c>
      <c r="Y6" s="18" t="str">
        <f t="shared" si="3"/>
        <v/>
      </c>
      <c r="Z6" s="10" t="str">
        <f t="shared" si="4"/>
        <v/>
      </c>
    </row>
    <row r="7" spans="1:27" ht="13.8" x14ac:dyDescent="0.3">
      <c r="A7">
        <v>4</v>
      </c>
      <c r="B7" s="27" t="str">
        <f>IF(ISBLANK(Gesamt!B7),"",Gesamt!B7)</f>
        <v>Daniela Daune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20" t="str">
        <f t="shared" si="5"/>
        <v/>
      </c>
      <c r="T7" s="4" t="str">
        <f t="shared" si="0"/>
        <v/>
      </c>
      <c r="U7" s="19" t="str">
        <f t="shared" si="1"/>
        <v/>
      </c>
      <c r="V7" s="4" t="str">
        <f t="shared" si="2"/>
        <v/>
      </c>
      <c r="X7" s="10" t="str">
        <f t="shared" si="3"/>
        <v/>
      </c>
      <c r="Y7" s="18" t="str">
        <f t="shared" si="3"/>
        <v/>
      </c>
      <c r="Z7" s="10" t="str">
        <f t="shared" si="4"/>
        <v/>
      </c>
    </row>
    <row r="8" spans="1:27" ht="13.8" x14ac:dyDescent="0.3">
      <c r="A8">
        <v>5</v>
      </c>
      <c r="B8" s="27" t="str">
        <f>IF(ISBLANK(Gesamt!B8),"",Gesamt!B8)</f>
        <v/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20" t="str">
        <f t="shared" si="5"/>
        <v/>
      </c>
      <c r="T8" s="4" t="str">
        <f t="shared" si="0"/>
        <v/>
      </c>
      <c r="U8" s="19" t="str">
        <f t="shared" si="1"/>
        <v/>
      </c>
      <c r="V8" s="4" t="str">
        <f t="shared" si="2"/>
        <v/>
      </c>
      <c r="X8" s="10" t="str">
        <f t="shared" si="3"/>
        <v/>
      </c>
      <c r="Y8" s="18" t="str">
        <f t="shared" si="3"/>
        <v/>
      </c>
      <c r="Z8" s="10" t="str">
        <f t="shared" si="4"/>
        <v/>
      </c>
    </row>
    <row r="9" spans="1:27" ht="13.8" x14ac:dyDescent="0.3">
      <c r="A9">
        <v>6</v>
      </c>
      <c r="B9" s="27" t="str">
        <f>IF(ISBLANK(Gesamt!B9),"",Gesamt!B9)</f>
        <v/>
      </c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20" t="str">
        <f t="shared" si="5"/>
        <v/>
      </c>
      <c r="T9" s="4" t="str">
        <f t="shared" si="0"/>
        <v/>
      </c>
      <c r="U9" s="19" t="str">
        <f t="shared" si="1"/>
        <v/>
      </c>
      <c r="V9" s="4" t="str">
        <f t="shared" si="2"/>
        <v/>
      </c>
      <c r="X9" s="10" t="str">
        <f t="shared" si="3"/>
        <v/>
      </c>
      <c r="Y9" s="18" t="str">
        <f t="shared" si="3"/>
        <v/>
      </c>
      <c r="Z9" s="10" t="str">
        <f t="shared" si="4"/>
        <v/>
      </c>
    </row>
    <row r="10" spans="1:27" ht="13.8" x14ac:dyDescent="0.3">
      <c r="A10">
        <v>7</v>
      </c>
      <c r="B10" s="27" t="str">
        <f>IF(ISBLANK(Gesamt!B10),"",Gesamt!B10)</f>
        <v/>
      </c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20" t="str">
        <f t="shared" si="5"/>
        <v/>
      </c>
      <c r="T10" s="4" t="str">
        <f t="shared" si="0"/>
        <v/>
      </c>
      <c r="U10" s="19" t="str">
        <f t="shared" si="1"/>
        <v/>
      </c>
      <c r="V10" s="4" t="str">
        <f t="shared" si="2"/>
        <v/>
      </c>
      <c r="X10" s="10" t="str">
        <f t="shared" si="3"/>
        <v/>
      </c>
      <c r="Y10" s="18" t="str">
        <f t="shared" si="3"/>
        <v/>
      </c>
      <c r="Z10" s="10" t="str">
        <f t="shared" si="4"/>
        <v/>
      </c>
    </row>
    <row r="11" spans="1:27" ht="13.8" x14ac:dyDescent="0.3">
      <c r="A11">
        <v>8</v>
      </c>
      <c r="B11" s="27" t="str">
        <f>IF(ISBLANK(Gesamt!B11),"",Gesamt!B11)</f>
        <v/>
      </c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20" t="str">
        <f t="shared" si="5"/>
        <v/>
      </c>
      <c r="T11" s="4" t="str">
        <f t="shared" si="0"/>
        <v/>
      </c>
      <c r="U11" s="19" t="str">
        <f t="shared" si="1"/>
        <v/>
      </c>
      <c r="V11" s="4" t="str">
        <f t="shared" si="2"/>
        <v/>
      </c>
      <c r="X11" s="10" t="str">
        <f t="shared" si="3"/>
        <v/>
      </c>
      <c r="Y11" s="18" t="str">
        <f t="shared" si="3"/>
        <v/>
      </c>
      <c r="Z11" s="10" t="str">
        <f t="shared" si="4"/>
        <v/>
      </c>
    </row>
    <row r="12" spans="1:27" ht="13.8" x14ac:dyDescent="0.3">
      <c r="A12">
        <v>9</v>
      </c>
      <c r="B12" s="27" t="str">
        <f>IF(ISBLANK(Gesamt!B12),"",Gesamt!B12)</f>
        <v/>
      </c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20" t="str">
        <f t="shared" si="5"/>
        <v/>
      </c>
      <c r="T12" s="4" t="str">
        <f t="shared" si="0"/>
        <v/>
      </c>
      <c r="U12" s="19" t="str">
        <f t="shared" si="1"/>
        <v/>
      </c>
      <c r="V12" s="4" t="str">
        <f t="shared" si="2"/>
        <v/>
      </c>
      <c r="X12" s="10" t="str">
        <f t="shared" si="3"/>
        <v/>
      </c>
      <c r="Y12" s="18" t="str">
        <f t="shared" si="3"/>
        <v/>
      </c>
      <c r="Z12" s="10" t="str">
        <f t="shared" si="4"/>
        <v/>
      </c>
    </row>
    <row r="13" spans="1:27" ht="13.8" x14ac:dyDescent="0.3">
      <c r="A13">
        <v>10</v>
      </c>
      <c r="B13" s="27" t="str">
        <f>IF(ISBLANK(Gesamt!B13),"",Gesamt!B13)</f>
        <v/>
      </c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20" t="str">
        <f t="shared" si="5"/>
        <v/>
      </c>
      <c r="T13" s="4" t="str">
        <f t="shared" si="0"/>
        <v/>
      </c>
      <c r="U13" s="19" t="str">
        <f t="shared" si="1"/>
        <v/>
      </c>
      <c r="V13" s="4" t="str">
        <f t="shared" si="2"/>
        <v/>
      </c>
      <c r="X13" s="10" t="str">
        <f t="shared" si="3"/>
        <v/>
      </c>
      <c r="Y13" s="18" t="str">
        <f t="shared" si="3"/>
        <v/>
      </c>
      <c r="Z13" s="10" t="str">
        <f t="shared" si="4"/>
        <v/>
      </c>
    </row>
    <row r="14" spans="1:27" ht="13.8" x14ac:dyDescent="0.3">
      <c r="A14">
        <v>11</v>
      </c>
      <c r="B14" s="27" t="str">
        <f>IF(ISBLANK(Gesamt!B14),"",Gesamt!B14)</f>
        <v/>
      </c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20" t="str">
        <f t="shared" si="5"/>
        <v/>
      </c>
      <c r="T14" s="4" t="str">
        <f t="shared" si="0"/>
        <v/>
      </c>
      <c r="U14" s="19" t="str">
        <f t="shared" si="1"/>
        <v/>
      </c>
      <c r="V14" s="4" t="str">
        <f t="shared" si="2"/>
        <v/>
      </c>
      <c r="X14" s="10" t="str">
        <f t="shared" si="3"/>
        <v/>
      </c>
      <c r="Y14" s="18" t="str">
        <f t="shared" si="3"/>
        <v/>
      </c>
      <c r="Z14" s="10" t="str">
        <f t="shared" si="4"/>
        <v/>
      </c>
    </row>
    <row r="15" spans="1:27" ht="13.8" x14ac:dyDescent="0.3">
      <c r="A15">
        <v>12</v>
      </c>
      <c r="B15" s="27" t="str">
        <f>IF(ISBLANK(Gesamt!B15),"",Gesamt!B15)</f>
        <v/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20" t="str">
        <f t="shared" si="5"/>
        <v/>
      </c>
      <c r="T15" s="4" t="str">
        <f t="shared" si="0"/>
        <v/>
      </c>
      <c r="U15" s="19" t="str">
        <f t="shared" si="1"/>
        <v/>
      </c>
      <c r="V15" s="4" t="str">
        <f t="shared" si="2"/>
        <v/>
      </c>
      <c r="X15" s="10" t="str">
        <f t="shared" si="3"/>
        <v/>
      </c>
      <c r="Y15" s="18" t="str">
        <f t="shared" si="3"/>
        <v/>
      </c>
      <c r="Z15" s="10" t="str">
        <f t="shared" si="4"/>
        <v/>
      </c>
    </row>
    <row r="16" spans="1:27" ht="13.8" x14ac:dyDescent="0.3">
      <c r="A16">
        <v>13</v>
      </c>
      <c r="B16" s="27" t="str">
        <f>IF(ISBLANK(Gesamt!B16),"",Gesamt!B16)</f>
        <v/>
      </c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20" t="str">
        <f t="shared" si="5"/>
        <v/>
      </c>
      <c r="T16" s="4" t="str">
        <f t="shared" si="0"/>
        <v/>
      </c>
      <c r="U16" s="19" t="str">
        <f t="shared" si="1"/>
        <v/>
      </c>
      <c r="V16" s="4" t="str">
        <f t="shared" si="2"/>
        <v/>
      </c>
      <c r="X16" s="10" t="str">
        <f t="shared" si="3"/>
        <v/>
      </c>
      <c r="Y16" s="18" t="str">
        <f t="shared" si="3"/>
        <v/>
      </c>
      <c r="Z16" s="10" t="str">
        <f t="shared" si="4"/>
        <v/>
      </c>
    </row>
    <row r="17" spans="1:26" ht="13.8" x14ac:dyDescent="0.3">
      <c r="A17">
        <v>14</v>
      </c>
      <c r="B17" s="27" t="str">
        <f>IF(ISBLANK(Gesamt!B17),"",Gesamt!B17)</f>
        <v/>
      </c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20" t="str">
        <f t="shared" si="5"/>
        <v/>
      </c>
      <c r="T17" s="4" t="str">
        <f t="shared" si="0"/>
        <v/>
      </c>
      <c r="U17" s="19" t="str">
        <f t="shared" si="1"/>
        <v/>
      </c>
      <c r="V17" s="4" t="str">
        <f t="shared" si="2"/>
        <v/>
      </c>
      <c r="X17" s="10" t="str">
        <f t="shared" si="3"/>
        <v/>
      </c>
      <c r="Y17" s="18" t="str">
        <f t="shared" si="3"/>
        <v/>
      </c>
      <c r="Z17" s="10" t="str">
        <f t="shared" si="4"/>
        <v/>
      </c>
    </row>
    <row r="18" spans="1:26" ht="13.8" x14ac:dyDescent="0.3">
      <c r="A18">
        <v>15</v>
      </c>
      <c r="B18" s="27" t="str">
        <f>IF(ISBLANK(Gesamt!B18),"",Gesamt!B18)</f>
        <v/>
      </c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20" t="str">
        <f t="shared" si="5"/>
        <v/>
      </c>
      <c r="T18" s="4" t="str">
        <f t="shared" si="0"/>
        <v/>
      </c>
      <c r="U18" s="19" t="str">
        <f t="shared" si="1"/>
        <v/>
      </c>
      <c r="V18" s="4" t="str">
        <f t="shared" si="2"/>
        <v/>
      </c>
      <c r="X18" s="10" t="str">
        <f t="shared" si="3"/>
        <v/>
      </c>
      <c r="Y18" s="18" t="str">
        <f t="shared" si="3"/>
        <v/>
      </c>
      <c r="Z18" s="10" t="str">
        <f t="shared" si="4"/>
        <v/>
      </c>
    </row>
    <row r="19" spans="1:26" ht="13.8" x14ac:dyDescent="0.3">
      <c r="A19">
        <v>16</v>
      </c>
      <c r="B19" s="27" t="str">
        <f>IF(ISBLANK(Gesamt!B19),"",Gesamt!B19)</f>
        <v/>
      </c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20" t="str">
        <f t="shared" si="5"/>
        <v/>
      </c>
      <c r="T19" s="4" t="str">
        <f t="shared" si="0"/>
        <v/>
      </c>
      <c r="U19" s="19" t="str">
        <f t="shared" si="1"/>
        <v/>
      </c>
      <c r="V19" s="4" t="str">
        <f t="shared" si="2"/>
        <v/>
      </c>
      <c r="X19" s="10" t="str">
        <f t="shared" si="3"/>
        <v/>
      </c>
      <c r="Y19" s="18" t="str">
        <f t="shared" si="3"/>
        <v/>
      </c>
      <c r="Z19" s="10" t="str">
        <f t="shared" si="4"/>
        <v/>
      </c>
    </row>
    <row r="20" spans="1:26" ht="13.8" x14ac:dyDescent="0.3">
      <c r="A20">
        <v>17</v>
      </c>
      <c r="B20" s="27" t="str">
        <f>IF(ISBLANK(Gesamt!B20),"",Gesamt!B20)</f>
        <v/>
      </c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20" t="str">
        <f t="shared" si="5"/>
        <v/>
      </c>
      <c r="T20" s="4" t="str">
        <f t="shared" si="0"/>
        <v/>
      </c>
      <c r="U20" s="19" t="str">
        <f t="shared" si="1"/>
        <v/>
      </c>
      <c r="V20" s="4" t="str">
        <f t="shared" si="2"/>
        <v/>
      </c>
      <c r="X20" s="10" t="str">
        <f t="shared" si="3"/>
        <v/>
      </c>
      <c r="Y20" s="18" t="str">
        <f t="shared" si="3"/>
        <v/>
      </c>
      <c r="Z20" s="10" t="str">
        <f t="shared" si="4"/>
        <v/>
      </c>
    </row>
    <row r="21" spans="1:26" ht="13.8" x14ac:dyDescent="0.3">
      <c r="A21">
        <v>18</v>
      </c>
      <c r="B21" s="27" t="str">
        <f>IF(ISBLANK(Gesamt!B21),"",Gesamt!B21)</f>
        <v/>
      </c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20" t="str">
        <f t="shared" si="5"/>
        <v/>
      </c>
      <c r="T21" s="4" t="str">
        <f t="shared" si="0"/>
        <v/>
      </c>
      <c r="U21" s="19" t="str">
        <f t="shared" si="1"/>
        <v/>
      </c>
      <c r="V21" s="4" t="str">
        <f t="shared" si="2"/>
        <v/>
      </c>
      <c r="X21" s="10" t="str">
        <f t="shared" si="3"/>
        <v/>
      </c>
      <c r="Y21" s="18" t="str">
        <f t="shared" si="3"/>
        <v/>
      </c>
      <c r="Z21" s="10" t="str">
        <f t="shared" si="4"/>
        <v/>
      </c>
    </row>
    <row r="22" spans="1:26" ht="13.8" x14ac:dyDescent="0.3">
      <c r="A22">
        <v>19</v>
      </c>
      <c r="B22" s="27" t="str">
        <f>IF(ISBLANK(Gesamt!B22),"",Gesamt!B22)</f>
        <v/>
      </c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20" t="str">
        <f t="shared" si="5"/>
        <v/>
      </c>
      <c r="T22" s="4" t="str">
        <f t="shared" si="0"/>
        <v/>
      </c>
      <c r="U22" s="19" t="str">
        <f t="shared" si="1"/>
        <v/>
      </c>
      <c r="V22" s="4" t="str">
        <f t="shared" si="2"/>
        <v/>
      </c>
      <c r="X22" s="10" t="str">
        <f t="shared" si="3"/>
        <v/>
      </c>
      <c r="Y22" s="18" t="str">
        <f t="shared" si="3"/>
        <v/>
      </c>
      <c r="Z22" s="10" t="str">
        <f t="shared" si="4"/>
        <v/>
      </c>
    </row>
    <row r="23" spans="1:26" ht="13.8" x14ac:dyDescent="0.3">
      <c r="A23">
        <v>20</v>
      </c>
      <c r="B23" s="27" t="str">
        <f>IF(ISBLANK(Gesamt!B23),"",Gesamt!B23)</f>
        <v/>
      </c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20" t="str">
        <f t="shared" si="5"/>
        <v/>
      </c>
      <c r="T23" s="4" t="str">
        <f t="shared" si="0"/>
        <v/>
      </c>
      <c r="U23" s="19" t="str">
        <f t="shared" si="1"/>
        <v/>
      </c>
      <c r="V23" s="4" t="str">
        <f t="shared" si="2"/>
        <v/>
      </c>
      <c r="X23" s="10" t="str">
        <f t="shared" si="3"/>
        <v/>
      </c>
      <c r="Y23" s="18" t="str">
        <f t="shared" si="3"/>
        <v/>
      </c>
      <c r="Z23" s="10" t="str">
        <f t="shared" si="4"/>
        <v/>
      </c>
    </row>
    <row r="24" spans="1:26" ht="13.8" x14ac:dyDescent="0.3">
      <c r="A24">
        <v>21</v>
      </c>
      <c r="B24" s="27" t="str">
        <f>IF(ISBLANK(Gesamt!B24),"",Gesamt!B24)</f>
        <v/>
      </c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20" t="str">
        <f t="shared" si="5"/>
        <v/>
      </c>
      <c r="T24" s="4" t="str">
        <f t="shared" si="0"/>
        <v/>
      </c>
      <c r="U24" s="19" t="str">
        <f t="shared" si="1"/>
        <v/>
      </c>
      <c r="V24" s="4" t="str">
        <f t="shared" si="2"/>
        <v/>
      </c>
      <c r="X24" s="10" t="str">
        <f t="shared" si="3"/>
        <v/>
      </c>
      <c r="Y24" s="18" t="str">
        <f t="shared" si="3"/>
        <v/>
      </c>
      <c r="Z24" s="10" t="str">
        <f t="shared" si="4"/>
        <v/>
      </c>
    </row>
    <row r="25" spans="1:26" ht="13.8" x14ac:dyDescent="0.3">
      <c r="A25">
        <v>22</v>
      </c>
      <c r="B25" s="27" t="str">
        <f>IF(ISBLANK(Gesamt!B25),"",Gesamt!B25)</f>
        <v/>
      </c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20" t="str">
        <f t="shared" si="5"/>
        <v/>
      </c>
      <c r="T25" s="4" t="str">
        <f t="shared" si="0"/>
        <v/>
      </c>
      <c r="U25" s="19" t="str">
        <f t="shared" si="1"/>
        <v/>
      </c>
      <c r="V25" s="4" t="str">
        <f t="shared" si="2"/>
        <v/>
      </c>
      <c r="X25" s="10" t="str">
        <f t="shared" si="3"/>
        <v/>
      </c>
      <c r="Y25" s="18" t="str">
        <f t="shared" si="3"/>
        <v/>
      </c>
      <c r="Z25" s="10" t="str">
        <f t="shared" si="4"/>
        <v/>
      </c>
    </row>
    <row r="26" spans="1:26" ht="13.8" x14ac:dyDescent="0.3">
      <c r="A26">
        <v>23</v>
      </c>
      <c r="B26" s="27" t="str">
        <f>IF(ISBLANK(Gesamt!B26),"",Gesamt!B26)</f>
        <v/>
      </c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20" t="str">
        <f t="shared" si="5"/>
        <v/>
      </c>
      <c r="T26" s="4" t="str">
        <f t="shared" si="0"/>
        <v/>
      </c>
      <c r="U26" s="19" t="str">
        <f t="shared" si="1"/>
        <v/>
      </c>
      <c r="V26" s="4" t="str">
        <f t="shared" si="2"/>
        <v/>
      </c>
      <c r="X26" s="10" t="str">
        <f t="shared" si="3"/>
        <v/>
      </c>
      <c r="Y26" s="18" t="str">
        <f t="shared" si="3"/>
        <v/>
      </c>
      <c r="Z26" s="10" t="str">
        <f t="shared" si="4"/>
        <v/>
      </c>
    </row>
    <row r="27" spans="1:26" ht="13.8" x14ac:dyDescent="0.3">
      <c r="A27">
        <v>24</v>
      </c>
      <c r="B27" s="27" t="str">
        <f>IF(ISBLANK(Gesamt!B27),"",Gesamt!B27)</f>
        <v/>
      </c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20" t="str">
        <f t="shared" si="5"/>
        <v/>
      </c>
      <c r="T27" s="4" t="str">
        <f t="shared" si="0"/>
        <v/>
      </c>
      <c r="U27" s="19" t="str">
        <f t="shared" si="1"/>
        <v/>
      </c>
      <c r="V27" s="4" t="str">
        <f t="shared" si="2"/>
        <v/>
      </c>
      <c r="X27" s="10" t="str">
        <f t="shared" si="3"/>
        <v/>
      </c>
      <c r="Y27" s="18" t="str">
        <f t="shared" si="3"/>
        <v/>
      </c>
      <c r="Z27" s="10" t="str">
        <f t="shared" si="4"/>
        <v/>
      </c>
    </row>
    <row r="28" spans="1:26" ht="13.8" x14ac:dyDescent="0.3">
      <c r="A28">
        <v>25</v>
      </c>
      <c r="B28" s="27" t="str">
        <f>IF(ISBLANK(Gesamt!B28),"",Gesamt!B28)</f>
        <v/>
      </c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20" t="str">
        <f t="shared" si="5"/>
        <v/>
      </c>
      <c r="T28" s="4" t="str">
        <f t="shared" si="0"/>
        <v/>
      </c>
      <c r="U28" s="19" t="str">
        <f t="shared" si="1"/>
        <v/>
      </c>
      <c r="V28" s="4" t="str">
        <f t="shared" si="2"/>
        <v/>
      </c>
      <c r="X28" s="10" t="str">
        <f t="shared" si="3"/>
        <v/>
      </c>
      <c r="Y28" s="18" t="str">
        <f t="shared" si="3"/>
        <v/>
      </c>
      <c r="Z28" s="10" t="str">
        <f t="shared" si="4"/>
        <v/>
      </c>
    </row>
    <row r="29" spans="1:26" ht="13.8" x14ac:dyDescent="0.3">
      <c r="A29">
        <v>26</v>
      </c>
      <c r="B29" s="27" t="str">
        <f>IF(ISBLANK(Gesamt!B29),"",Gesamt!B29)</f>
        <v/>
      </c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20" t="str">
        <f t="shared" si="5"/>
        <v/>
      </c>
      <c r="T29" s="4" t="str">
        <f t="shared" si="0"/>
        <v/>
      </c>
      <c r="U29" s="19" t="str">
        <f t="shared" si="1"/>
        <v/>
      </c>
      <c r="V29" s="4" t="str">
        <f t="shared" si="2"/>
        <v/>
      </c>
      <c r="X29" s="10" t="str">
        <f t="shared" si="3"/>
        <v/>
      </c>
      <c r="Y29" s="18" t="str">
        <f t="shared" si="3"/>
        <v/>
      </c>
      <c r="Z29" s="10" t="str">
        <f t="shared" si="4"/>
        <v/>
      </c>
    </row>
    <row r="30" spans="1:26" ht="13.8" x14ac:dyDescent="0.3">
      <c r="A30">
        <v>27</v>
      </c>
      <c r="B30" s="27" t="str">
        <f>IF(ISBLANK(Gesamt!B30),"",Gesamt!B30)</f>
        <v/>
      </c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20" t="str">
        <f t="shared" si="5"/>
        <v/>
      </c>
      <c r="T30" s="4" t="str">
        <f t="shared" si="0"/>
        <v/>
      </c>
      <c r="U30" s="19" t="str">
        <f t="shared" si="1"/>
        <v/>
      </c>
      <c r="V30" s="4" t="str">
        <f t="shared" si="2"/>
        <v/>
      </c>
      <c r="X30" s="10" t="str">
        <f t="shared" si="3"/>
        <v/>
      </c>
      <c r="Y30" s="18" t="str">
        <f t="shared" si="3"/>
        <v/>
      </c>
      <c r="Z30" s="10" t="str">
        <f t="shared" si="4"/>
        <v/>
      </c>
    </row>
    <row r="31" spans="1:26" ht="13.8" x14ac:dyDescent="0.3">
      <c r="A31">
        <v>28</v>
      </c>
      <c r="B31" s="27" t="str">
        <f>IF(ISBLANK(Gesamt!B31),"",Gesamt!B31)</f>
        <v/>
      </c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20" t="str">
        <f t="shared" si="5"/>
        <v/>
      </c>
      <c r="T31" s="4" t="str">
        <f t="shared" si="0"/>
        <v/>
      </c>
      <c r="U31" s="19" t="str">
        <f t="shared" si="1"/>
        <v/>
      </c>
      <c r="V31" s="4" t="str">
        <f t="shared" si="2"/>
        <v/>
      </c>
      <c r="X31" s="10" t="str">
        <f t="shared" si="3"/>
        <v/>
      </c>
      <c r="Y31" s="18" t="str">
        <f t="shared" si="3"/>
        <v/>
      </c>
      <c r="Z31" s="10" t="str">
        <f t="shared" si="4"/>
        <v/>
      </c>
    </row>
    <row r="32" spans="1:26" ht="13.8" x14ac:dyDescent="0.3">
      <c r="A32">
        <v>29</v>
      </c>
      <c r="B32" s="27" t="str">
        <f>IF(ISBLANK(Gesamt!B32),"",Gesamt!B32)</f>
        <v/>
      </c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20" t="str">
        <f t="shared" si="5"/>
        <v/>
      </c>
      <c r="T32" s="4" t="str">
        <f t="shared" si="0"/>
        <v/>
      </c>
      <c r="U32" s="19" t="str">
        <f t="shared" si="1"/>
        <v/>
      </c>
      <c r="V32" s="4" t="str">
        <f t="shared" si="2"/>
        <v/>
      </c>
      <c r="X32" s="10" t="str">
        <f t="shared" si="3"/>
        <v/>
      </c>
      <c r="Y32" s="18" t="str">
        <f t="shared" si="3"/>
        <v/>
      </c>
      <c r="Z32" s="10" t="str">
        <f t="shared" si="4"/>
        <v/>
      </c>
    </row>
    <row r="33" spans="1:27" ht="13.8" x14ac:dyDescent="0.3">
      <c r="A33">
        <v>30</v>
      </c>
      <c r="B33" s="27" t="str">
        <f>IF(ISBLANK(Gesamt!B33),"",Gesamt!B33)</f>
        <v/>
      </c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20" t="str">
        <f t="shared" si="5"/>
        <v/>
      </c>
      <c r="T33" s="4" t="str">
        <f t="shared" si="0"/>
        <v/>
      </c>
      <c r="U33" s="19" t="str">
        <f t="shared" si="1"/>
        <v/>
      </c>
      <c r="V33" s="4" t="str">
        <f t="shared" si="2"/>
        <v/>
      </c>
      <c r="X33" s="10" t="str">
        <f t="shared" si="3"/>
        <v/>
      </c>
      <c r="Y33" s="18" t="str">
        <f t="shared" si="3"/>
        <v/>
      </c>
      <c r="Z33" s="10" t="str">
        <f t="shared" si="4"/>
        <v/>
      </c>
    </row>
    <row r="34" spans="1:27" ht="13.8" x14ac:dyDescent="0.3">
      <c r="A34">
        <v>31</v>
      </c>
      <c r="B34" s="27" t="str">
        <f>IF(ISBLANK(Gesamt!B34),"",Gesamt!B34)</f>
        <v/>
      </c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20" t="str">
        <f t="shared" si="5"/>
        <v/>
      </c>
      <c r="T34" s="4" t="str">
        <f t="shared" si="0"/>
        <v/>
      </c>
      <c r="U34" s="19" t="str">
        <f t="shared" si="1"/>
        <v/>
      </c>
      <c r="V34" s="4" t="str">
        <f t="shared" si="2"/>
        <v/>
      </c>
      <c r="X34" s="10" t="str">
        <f t="shared" si="3"/>
        <v/>
      </c>
      <c r="Y34" s="18" t="str">
        <f t="shared" si="3"/>
        <v/>
      </c>
      <c r="Z34" s="10" t="str">
        <f t="shared" si="4"/>
        <v/>
      </c>
    </row>
    <row r="35" spans="1:27" ht="13.8" x14ac:dyDescent="0.3">
      <c r="A35">
        <v>32</v>
      </c>
      <c r="B35" s="27" t="str">
        <f>IF(ISBLANK(Gesamt!B35),"",Gesamt!B35)</f>
        <v/>
      </c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20" t="str">
        <f t="shared" si="5"/>
        <v/>
      </c>
      <c r="T35" s="4" t="str">
        <f t="shared" si="0"/>
        <v/>
      </c>
      <c r="U35" s="19" t="str">
        <f t="shared" si="1"/>
        <v/>
      </c>
      <c r="V35" s="4" t="str">
        <f t="shared" si="2"/>
        <v/>
      </c>
      <c r="X35" s="10" t="str">
        <f t="shared" si="3"/>
        <v/>
      </c>
      <c r="Y35" s="18" t="str">
        <f t="shared" si="3"/>
        <v/>
      </c>
      <c r="Z35" s="10" t="str">
        <f t="shared" si="4"/>
        <v/>
      </c>
    </row>
    <row r="36" spans="1:27" ht="13.8" x14ac:dyDescent="0.3">
      <c r="A36">
        <v>33</v>
      </c>
      <c r="B36" s="27" t="str">
        <f>IF(ISBLANK(Gesamt!B36),"",Gesamt!B36)</f>
        <v/>
      </c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20" t="str">
        <f t="shared" si="5"/>
        <v/>
      </c>
      <c r="T36" s="4" t="str">
        <f t="shared" si="0"/>
        <v/>
      </c>
      <c r="U36" s="19" t="str">
        <f t="shared" si="1"/>
        <v/>
      </c>
      <c r="V36" s="4" t="str">
        <f t="shared" si="2"/>
        <v/>
      </c>
      <c r="X36" s="10" t="str">
        <f t="shared" si="3"/>
        <v/>
      </c>
      <c r="Y36" s="18" t="str">
        <f t="shared" si="3"/>
        <v/>
      </c>
      <c r="Z36" s="10" t="str">
        <f t="shared" si="4"/>
        <v/>
      </c>
    </row>
    <row r="37" spans="1:27" ht="14.4" thickBot="1" x14ac:dyDescent="0.35">
      <c r="A37">
        <v>34</v>
      </c>
      <c r="B37" s="27" t="str">
        <f>IF(ISBLANK(Gesamt!B37),"",Gesamt!B37)</f>
        <v/>
      </c>
      <c r="C37" s="44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32" t="str">
        <f t="shared" si="5"/>
        <v/>
      </c>
      <c r="T37" s="34" t="str">
        <f t="shared" si="0"/>
        <v/>
      </c>
      <c r="U37" s="31" t="str">
        <f t="shared" si="1"/>
        <v/>
      </c>
      <c r="V37" s="34" t="str">
        <f t="shared" si="2"/>
        <v/>
      </c>
      <c r="W37" s="29"/>
      <c r="X37" s="45" t="str">
        <f t="shared" si="3"/>
        <v/>
      </c>
      <c r="Y37" s="46" t="str">
        <f t="shared" si="3"/>
        <v/>
      </c>
      <c r="Z37" s="45" t="str">
        <f t="shared" si="4"/>
        <v/>
      </c>
    </row>
    <row r="38" spans="1:27" x14ac:dyDescent="0.25">
      <c r="B38" s="1" t="s">
        <v>8</v>
      </c>
      <c r="C38" s="4" t="e">
        <f t="shared" ref="C38:S38" si="6">AVERAGE(C4:C37)</f>
        <v>#DIV/0!</v>
      </c>
      <c r="D38" s="4" t="e">
        <f t="shared" si="6"/>
        <v>#DIV/0!</v>
      </c>
      <c r="E38" s="4" t="e">
        <f t="shared" si="6"/>
        <v>#DIV/0!</v>
      </c>
      <c r="F38" s="4" t="e">
        <f t="shared" si="6"/>
        <v>#DIV/0!</v>
      </c>
      <c r="G38" s="4" t="e">
        <f t="shared" si="6"/>
        <v>#DIV/0!</v>
      </c>
      <c r="H38" s="4" t="e">
        <f t="shared" si="6"/>
        <v>#DIV/0!</v>
      </c>
      <c r="I38" s="4" t="e">
        <f t="shared" si="6"/>
        <v>#DIV/0!</v>
      </c>
      <c r="J38" s="4" t="e">
        <f t="shared" si="6"/>
        <v>#DIV/0!</v>
      </c>
      <c r="K38" s="4" t="e">
        <f t="shared" si="6"/>
        <v>#DIV/0!</v>
      </c>
      <c r="L38" s="4" t="e">
        <f t="shared" si="6"/>
        <v>#DIV/0!</v>
      </c>
      <c r="M38" s="4" t="e">
        <f t="shared" si="6"/>
        <v>#DIV/0!</v>
      </c>
      <c r="N38" s="4" t="e">
        <f t="shared" si="6"/>
        <v>#DIV/0!</v>
      </c>
      <c r="O38" s="4" t="e">
        <f t="shared" si="6"/>
        <v>#DIV/0!</v>
      </c>
      <c r="P38" s="4" t="e">
        <f t="shared" si="6"/>
        <v>#DIV/0!</v>
      </c>
      <c r="Q38" s="4" t="e">
        <f t="shared" si="6"/>
        <v>#DIV/0!</v>
      </c>
      <c r="R38" s="4" t="e">
        <f t="shared" si="6"/>
        <v>#DIV/0!</v>
      </c>
      <c r="S38" s="43" t="e">
        <f t="shared" si="6"/>
        <v>#DIV/0!</v>
      </c>
      <c r="T38" s="110" t="e">
        <f>ROUNDDOWN(AVERAGE(U4:U37),2)</f>
        <v>#DIV/0!</v>
      </c>
      <c r="U38" s="111"/>
      <c r="V38" s="111"/>
      <c r="X38" s="108" t="e">
        <f>IF(ISBLANK($Z$41),"",ROUNDDOWN(AVERAGE(Y4:Y37),2))</f>
        <v>#DIV/0!</v>
      </c>
      <c r="Y38" s="108"/>
      <c r="Z38" s="108"/>
    </row>
    <row r="40" spans="1:27" ht="21" x14ac:dyDescent="0.4">
      <c r="B40" s="6" t="s">
        <v>3</v>
      </c>
      <c r="C40" s="6"/>
      <c r="D40" s="6"/>
      <c r="E40" s="6"/>
      <c r="F40" s="6"/>
      <c r="G40" s="6"/>
      <c r="Q40" s="107" t="s">
        <v>43</v>
      </c>
      <c r="R40" s="107"/>
      <c r="S40" s="113"/>
      <c r="T40" s="113"/>
      <c r="W40" s="74"/>
      <c r="X40" s="75"/>
      <c r="Y40" s="75"/>
      <c r="Z40" s="18"/>
      <c r="AA40" s="18"/>
    </row>
    <row r="41" spans="1:27" ht="13.8" thickBot="1" x14ac:dyDescent="0.3">
      <c r="B41" s="7" t="s">
        <v>1</v>
      </c>
      <c r="C41" s="7"/>
      <c r="D41" s="120">
        <v>6</v>
      </c>
      <c r="E41" s="116"/>
      <c r="F41" s="115">
        <v>5</v>
      </c>
      <c r="G41" s="116"/>
      <c r="H41" s="115">
        <v>4</v>
      </c>
      <c r="I41" s="116"/>
      <c r="J41" s="115">
        <v>3</v>
      </c>
      <c r="K41" s="116"/>
      <c r="L41" s="115">
        <v>2</v>
      </c>
      <c r="M41" s="116"/>
      <c r="N41" s="115">
        <v>1</v>
      </c>
      <c r="O41" s="120"/>
      <c r="R41" t="s">
        <v>64</v>
      </c>
      <c r="S41" s="73"/>
      <c r="W41" s="107" t="s">
        <v>44</v>
      </c>
      <c r="X41" s="107"/>
      <c r="Y41" s="107"/>
      <c r="Z41" s="53" t="s">
        <v>67</v>
      </c>
    </row>
    <row r="42" spans="1:27" ht="13.8" thickBot="1" x14ac:dyDescent="0.3">
      <c r="B42" s="7" t="s">
        <v>4</v>
      </c>
      <c r="C42" s="7"/>
      <c r="D42" s="41">
        <v>0</v>
      </c>
      <c r="E42" s="24"/>
      <c r="F42" s="17">
        <f>E42+0.5</f>
        <v>0.5</v>
      </c>
      <c r="G42" s="24"/>
      <c r="H42" s="17">
        <f>G42+0.5</f>
        <v>0.5</v>
      </c>
      <c r="I42" s="24"/>
      <c r="J42" s="17">
        <f>I42+0.5</f>
        <v>0.5</v>
      </c>
      <c r="K42" s="24"/>
      <c r="L42" s="17">
        <f>K42+0.5</f>
        <v>0.5</v>
      </c>
      <c r="M42" s="24"/>
      <c r="N42" s="17">
        <f>M42+0.5</f>
        <v>0.5</v>
      </c>
      <c r="O42" s="36">
        <f>S3</f>
        <v>0</v>
      </c>
      <c r="R42" t="s">
        <v>65</v>
      </c>
      <c r="S42" s="73"/>
    </row>
    <row r="43" spans="1:27" ht="13.8" thickBot="1" x14ac:dyDescent="0.3">
      <c r="B43" s="7" t="s">
        <v>5</v>
      </c>
      <c r="C43" s="7"/>
      <c r="D43" s="123">
        <f>COUNTIF(U4:U37,6)</f>
        <v>0</v>
      </c>
      <c r="E43" s="119"/>
      <c r="F43" s="118">
        <f>COUNTIF(U4:U37,5)</f>
        <v>0</v>
      </c>
      <c r="G43" s="119"/>
      <c r="H43" s="118">
        <f>COUNTIF(U4:U37,4)</f>
        <v>0</v>
      </c>
      <c r="I43" s="119"/>
      <c r="J43" s="118">
        <f>COUNTIF(U4:U37,3)</f>
        <v>0</v>
      </c>
      <c r="K43" s="119"/>
      <c r="L43" s="118">
        <f>COUNTIF(U4:U37,2)</f>
        <v>0</v>
      </c>
      <c r="M43" s="119"/>
      <c r="N43" s="118">
        <f>COUNTIF(U4:U37,1)</f>
        <v>0</v>
      </c>
      <c r="O43" s="123"/>
    </row>
    <row r="44" spans="1:27" x14ac:dyDescent="0.25">
      <c r="D44" s="122" t="e">
        <f>(D43+F43)/U46</f>
        <v>#DIV/0!</v>
      </c>
      <c r="E44" s="122"/>
      <c r="F44" s="122"/>
      <c r="G44" s="122"/>
    </row>
    <row r="45" spans="1:27" ht="6" customHeight="1" x14ac:dyDescent="0.25"/>
    <row r="46" spans="1:27" ht="13.8" x14ac:dyDescent="0.25">
      <c r="B46" s="7" t="s">
        <v>7</v>
      </c>
      <c r="C46" s="7"/>
      <c r="D46" s="7"/>
      <c r="E46" s="10">
        <v>20</v>
      </c>
      <c r="F46" s="10"/>
      <c r="G46" s="10">
        <v>40</v>
      </c>
      <c r="H46" s="10"/>
      <c r="I46" s="10">
        <v>55</v>
      </c>
      <c r="J46" s="10"/>
      <c r="K46" s="10">
        <v>70</v>
      </c>
      <c r="L46" s="10"/>
      <c r="M46" s="10">
        <v>85</v>
      </c>
      <c r="R46" s="112" t="s">
        <v>51</v>
      </c>
      <c r="S46" s="112"/>
      <c r="T46" s="112"/>
      <c r="U46" s="105">
        <f>$D$43+$F$43+$H$43+$J$43+$L$43+$N$43</f>
        <v>0</v>
      </c>
      <c r="V46" s="105"/>
    </row>
    <row r="47" spans="1:27" x14ac:dyDescent="0.25">
      <c r="E47" s="4">
        <f>O42*E46/100</f>
        <v>0</v>
      </c>
      <c r="F47"/>
      <c r="G47" s="4">
        <f>O42*G46/100</f>
        <v>0</v>
      </c>
      <c r="I47" s="4">
        <f>O42*I46/100</f>
        <v>0</v>
      </c>
      <c r="K47" s="4">
        <f>O42*K46/100</f>
        <v>0</v>
      </c>
      <c r="M47" s="4">
        <f>O42*M46/100</f>
        <v>0</v>
      </c>
      <c r="T47" s="72"/>
      <c r="U47" s="72"/>
      <c r="V47" s="72"/>
    </row>
    <row r="48" spans="1:27" x14ac:dyDescent="0.25">
      <c r="T48" s="72"/>
      <c r="U48" s="72"/>
      <c r="V48" s="72"/>
    </row>
    <row r="49" spans="1:22" ht="15.6" x14ac:dyDescent="0.3">
      <c r="B49" s="48" t="s">
        <v>55</v>
      </c>
      <c r="T49" s="72"/>
      <c r="U49" s="72"/>
      <c r="V49" s="72"/>
    </row>
    <row r="50" spans="1:22" x14ac:dyDescent="0.25">
      <c r="B50" s="47" t="s">
        <v>2</v>
      </c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4" t="s">
        <v>0</v>
      </c>
      <c r="T50" s="121" t="s">
        <v>1</v>
      </c>
      <c r="U50" s="121"/>
      <c r="V50" s="121"/>
    </row>
    <row r="51" spans="1:22" x14ac:dyDescent="0.25">
      <c r="B51" s="49" t="s">
        <v>6</v>
      </c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6">
        <f>SUM(C51:R51)</f>
        <v>0</v>
      </c>
      <c r="T51" s="95"/>
      <c r="U51" s="95"/>
      <c r="V51" s="95"/>
    </row>
    <row r="52" spans="1:22" x14ac:dyDescent="0.25">
      <c r="A52">
        <v>1</v>
      </c>
      <c r="B52" s="40"/>
      <c r="C52" s="97"/>
      <c r="D52" s="97"/>
      <c r="E52" s="97"/>
      <c r="F52" s="97"/>
      <c r="G52" s="97"/>
      <c r="H52" s="97"/>
      <c r="I52" s="97"/>
      <c r="J52" s="97"/>
      <c r="K52" s="97"/>
      <c r="L52" s="97"/>
      <c r="M52" s="97"/>
      <c r="N52" s="97"/>
      <c r="O52" s="97"/>
      <c r="P52" s="97"/>
      <c r="Q52" s="97"/>
      <c r="R52" s="97"/>
      <c r="S52" s="98">
        <f>SUM(C52:R52)</f>
        <v>0</v>
      </c>
      <c r="T52" s="97"/>
      <c r="U52" s="99"/>
      <c r="V52" s="97"/>
    </row>
    <row r="53" spans="1:22" x14ac:dyDescent="0.25">
      <c r="A53">
        <v>2</v>
      </c>
      <c r="B53" s="40"/>
      <c r="C53" s="97"/>
      <c r="D53" s="97"/>
      <c r="E53" s="97"/>
      <c r="F53" s="97"/>
      <c r="G53" s="97"/>
      <c r="H53" s="97"/>
      <c r="I53" s="97"/>
      <c r="J53" s="97"/>
      <c r="K53" s="97"/>
      <c r="L53" s="97"/>
      <c r="M53" s="97"/>
      <c r="N53" s="97"/>
      <c r="O53" s="97"/>
      <c r="P53" s="97"/>
      <c r="Q53" s="97"/>
      <c r="R53" s="97"/>
      <c r="S53" s="98">
        <f>SUM(C53:R53)</f>
        <v>0</v>
      </c>
      <c r="T53" s="97"/>
      <c r="U53" s="99"/>
      <c r="V53" s="97"/>
    </row>
    <row r="54" spans="1:22" x14ac:dyDescent="0.25">
      <c r="A54">
        <v>3</v>
      </c>
      <c r="B54" s="40"/>
      <c r="C54" s="97"/>
      <c r="D54" s="97"/>
      <c r="E54" s="97"/>
      <c r="F54" s="97"/>
      <c r="G54" s="97"/>
      <c r="H54" s="97"/>
      <c r="I54" s="97"/>
      <c r="J54" s="97"/>
      <c r="K54" s="97"/>
      <c r="L54" s="97"/>
      <c r="M54" s="97"/>
      <c r="N54" s="97"/>
      <c r="O54" s="97"/>
      <c r="P54" s="97"/>
      <c r="Q54" s="97"/>
      <c r="R54" s="97"/>
      <c r="S54" s="98">
        <f>SUM(C54:R54)</f>
        <v>0</v>
      </c>
      <c r="T54" s="97"/>
      <c r="U54" s="99"/>
      <c r="V54" s="97"/>
    </row>
    <row r="55" spans="1:22" ht="13.8" thickBot="1" x14ac:dyDescent="0.3">
      <c r="A55">
        <v>4</v>
      </c>
      <c r="B55" s="12"/>
      <c r="C55" s="100"/>
      <c r="D55" s="100"/>
      <c r="E55" s="100"/>
      <c r="F55" s="100"/>
      <c r="G55" s="100"/>
      <c r="H55" s="100"/>
      <c r="I55" s="100"/>
      <c r="J55" s="100"/>
      <c r="K55" s="100"/>
      <c r="L55" s="100"/>
      <c r="M55" s="100"/>
      <c r="N55" s="100"/>
      <c r="O55" s="100"/>
      <c r="P55" s="100"/>
      <c r="Q55" s="100"/>
      <c r="R55" s="100"/>
      <c r="S55" s="101">
        <f>SUM(C55:R55)</f>
        <v>0</v>
      </c>
      <c r="T55" s="100"/>
      <c r="U55" s="102"/>
      <c r="V55" s="100"/>
    </row>
    <row r="56" spans="1:22" x14ac:dyDescent="0.25">
      <c r="B56" s="1" t="s">
        <v>8</v>
      </c>
      <c r="C56" s="76"/>
      <c r="D56" s="76"/>
      <c r="E56" s="76"/>
      <c r="F56" s="76"/>
      <c r="G56" s="76"/>
      <c r="H56" s="76"/>
      <c r="I56" s="76"/>
      <c r="J56" s="76"/>
      <c r="K56" s="76"/>
      <c r="L56" s="76"/>
      <c r="M56" s="76"/>
      <c r="N56" s="76"/>
      <c r="O56" s="76"/>
      <c r="P56" s="76"/>
      <c r="Q56" s="76"/>
      <c r="R56" s="76"/>
      <c r="S56" s="103">
        <f>AVERAGE(S52:S55)</f>
        <v>0</v>
      </c>
      <c r="T56" s="104" t="e">
        <f>AVERAGE(U52:U55)</f>
        <v>#DIV/0!</v>
      </c>
      <c r="U56" s="104"/>
      <c r="V56" s="104"/>
    </row>
  </sheetData>
  <sheetProtection sheet="1" objects="1" scenarios="1"/>
  <mergeCells count="29">
    <mergeCell ref="N41:O41"/>
    <mergeCell ref="T50:V50"/>
    <mergeCell ref="L43:M43"/>
    <mergeCell ref="N43:O43"/>
    <mergeCell ref="D44:G44"/>
    <mergeCell ref="D43:E43"/>
    <mergeCell ref="F43:G43"/>
    <mergeCell ref="H43:I43"/>
    <mergeCell ref="J43:K43"/>
    <mergeCell ref="A1:N1"/>
    <mergeCell ref="O1:Q1"/>
    <mergeCell ref="S1:U1"/>
    <mergeCell ref="X2:Z2"/>
    <mergeCell ref="Q40:R40"/>
    <mergeCell ref="D41:E41"/>
    <mergeCell ref="F41:G41"/>
    <mergeCell ref="H41:I41"/>
    <mergeCell ref="J41:K41"/>
    <mergeCell ref="L41:M41"/>
    <mergeCell ref="T56:V56"/>
    <mergeCell ref="U46:V46"/>
    <mergeCell ref="T2:V2"/>
    <mergeCell ref="V1:Z1"/>
    <mergeCell ref="T38:V38"/>
    <mergeCell ref="R46:T46"/>
    <mergeCell ref="S40:T40"/>
    <mergeCell ref="X3:Z3"/>
    <mergeCell ref="X38:Z38"/>
    <mergeCell ref="W41:Y41"/>
  </mergeCells>
  <phoneticPr fontId="0" type="noConversion"/>
  <printOptions gridLines="1"/>
  <pageMargins left="0.78740157499999996" right="0.78740157499999996" top="0.38" bottom="0.27" header="0.39" footer="0.41"/>
  <pageSetup paperSize="9" scale="85" orientation="landscape" horizontalDpi="0" verticalDpi="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5366" r:id="rId4" name="CommandButton1">
          <controlPr defaultSize="0" print="0" autoLine="0" r:id="rId5">
            <anchor moveWithCells="1">
              <from>
                <xdr:col>14</xdr:col>
                <xdr:colOff>0</xdr:colOff>
                <xdr:row>46</xdr:row>
                <xdr:rowOff>7620</xdr:rowOff>
              </from>
              <to>
                <xdr:col>17</xdr:col>
                <xdr:colOff>114300</xdr:colOff>
                <xdr:row>48</xdr:row>
                <xdr:rowOff>30480</xdr:rowOff>
              </to>
            </anchor>
          </controlPr>
        </control>
      </mc:Choice>
      <mc:Fallback>
        <control shapeId="15366" r:id="rId4" name="CommandButton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5"/>
  <dimension ref="A1:AA56"/>
  <sheetViews>
    <sheetView topLeftCell="A16" zoomScale="75" workbookViewId="0">
      <selection activeCell="AA41" sqref="AA41"/>
    </sheetView>
  </sheetViews>
  <sheetFormatPr baseColWidth="10" defaultRowHeight="13.2" x14ac:dyDescent="0.25"/>
  <cols>
    <col min="1" max="1" width="3" customWidth="1"/>
    <col min="2" max="2" width="24.6640625" style="1" customWidth="1"/>
    <col min="3" max="7" width="4.6640625" style="1" customWidth="1"/>
    <col min="8" max="13" width="4.6640625" customWidth="1"/>
    <col min="14" max="14" width="5.5546875" customWidth="1"/>
    <col min="15" max="18" width="4.6640625" customWidth="1"/>
    <col min="19" max="19" width="7.5546875" customWidth="1"/>
    <col min="20" max="20" width="1.6640625" customWidth="1"/>
    <col min="21" max="21" width="3.109375" customWidth="1"/>
    <col min="22" max="22" width="1.5546875" customWidth="1"/>
    <col min="23" max="23" width="2.88671875" customWidth="1"/>
    <col min="24" max="24" width="1.6640625" customWidth="1"/>
    <col min="25" max="25" width="3" style="10" customWidth="1"/>
    <col min="26" max="26" width="1.6640625" style="10" customWidth="1"/>
    <col min="27" max="27" width="11.44140625" style="10" customWidth="1"/>
  </cols>
  <sheetData>
    <row r="1" spans="1:27" ht="20.399999999999999" x14ac:dyDescent="0.35">
      <c r="A1" s="114" t="s">
        <v>16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2" t="str">
        <f>Gesamt!X1</f>
        <v>2017/2018</v>
      </c>
      <c r="P1" s="112"/>
      <c r="Q1" s="112"/>
      <c r="S1" s="107" t="str">
        <f>Gesamt!AO1</f>
        <v>7a</v>
      </c>
      <c r="T1" s="107"/>
      <c r="U1" s="107"/>
      <c r="V1" s="107" t="str">
        <f>Gesamt!AW1</f>
        <v>Mathematik</v>
      </c>
      <c r="W1" s="107"/>
      <c r="X1" s="107"/>
      <c r="Y1" s="107"/>
      <c r="Z1" s="107"/>
      <c r="AA1" s="8"/>
    </row>
    <row r="2" spans="1:27" s="1" customFormat="1" ht="13.8" thickBot="1" x14ac:dyDescent="0.3">
      <c r="A2" s="1" t="s">
        <v>52</v>
      </c>
      <c r="B2" s="2" t="s">
        <v>2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55" t="s">
        <v>0</v>
      </c>
      <c r="T2" s="117" t="s">
        <v>1</v>
      </c>
      <c r="U2" s="117"/>
      <c r="V2" s="117"/>
      <c r="W2" s="7"/>
      <c r="X2" s="106" t="s">
        <v>53</v>
      </c>
      <c r="Y2" s="106"/>
      <c r="Z2" s="106"/>
    </row>
    <row r="3" spans="1:27" s="1" customFormat="1" x14ac:dyDescent="0.25">
      <c r="B3" s="3" t="s">
        <v>6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52">
        <f>SUM(C3:R3)</f>
        <v>0</v>
      </c>
      <c r="T3" s="5"/>
      <c r="U3" s="51"/>
      <c r="V3" s="51"/>
      <c r="W3" s="47"/>
      <c r="X3" s="109" t="s">
        <v>54</v>
      </c>
      <c r="Y3" s="109"/>
      <c r="Z3" s="109"/>
      <c r="AA3" s="40"/>
    </row>
    <row r="4" spans="1:27" ht="13.8" x14ac:dyDescent="0.3">
      <c r="A4">
        <v>1</v>
      </c>
      <c r="B4" s="27" t="str">
        <f>IF(ISBLANK(Gesamt!B4),"",Gesamt!B4)</f>
        <v>Alfred Anders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42" t="str">
        <f>IF(ISNUMBER(C4),SUM(C4:R4),"")</f>
        <v/>
      </c>
      <c r="T4" s="4" t="str">
        <f t="shared" ref="T4:T37" si="0">IF(ISBLANK(C4),"",IF(OR($S4=$E$42,$S4=$G$42,$S4=$I$42,$S4=$K$42,$S4=$M$42),"+"," "))</f>
        <v/>
      </c>
      <c r="U4" s="19" t="str">
        <f t="shared" ref="U4:U37" si="1">IF(ISNUMBER(C4),IF(AND(S4&gt;=$D$42,S4&lt;=$E$42),6,IF(AND(S4&gt;=$F$42,S4&lt;=$G$42),5,IF(AND(S4&gt;=$H$42,S4&lt;=$I$42),4,IF(AND(S4&gt;=$J$42,S4&lt;=$K$42),3,IF(AND(S4&gt;=$L$42,S4&lt;=$M$42),2,1))))),"")</f>
        <v/>
      </c>
      <c r="V4" s="4" t="str">
        <f t="shared" ref="V4:V37" si="2">IF(ISBLANK(C4),"",IF(OR($S4=$F$42,$S4=$H$42,$S4=$J$42,$S4=$L$42,$S4=$N$42),"-"," "))</f>
        <v/>
      </c>
      <c r="X4" s="10" t="str">
        <f t="shared" ref="X4:Y37" si="3">IF(ISBLANK($Z$41),"",T4)</f>
        <v/>
      </c>
      <c r="Y4" s="18" t="str">
        <f>IF(ISBLANK($Z$41),"",U4)</f>
        <v/>
      </c>
      <c r="Z4" s="10" t="str">
        <f t="shared" ref="Z4:Z37" si="4">IF(ISBLANK($Z$41),"",V4)</f>
        <v/>
      </c>
    </row>
    <row r="5" spans="1:27" ht="13.8" x14ac:dyDescent="0.3">
      <c r="A5">
        <v>2</v>
      </c>
      <c r="B5" s="27" t="str">
        <f>IF(ISBLANK(Gesamt!B5),"",Gesamt!B5)</f>
        <v>Berta Bunsig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20" t="str">
        <f t="shared" ref="S5:S37" si="5">IF(ISNUMBER(C5),SUM(C5:R5),"")</f>
        <v/>
      </c>
      <c r="T5" s="4" t="str">
        <f t="shared" si="0"/>
        <v/>
      </c>
      <c r="U5" s="19" t="str">
        <f t="shared" si="1"/>
        <v/>
      </c>
      <c r="V5" s="4" t="str">
        <f t="shared" si="2"/>
        <v/>
      </c>
      <c r="X5" s="10" t="str">
        <f t="shared" si="3"/>
        <v/>
      </c>
      <c r="Y5" s="18" t="str">
        <f t="shared" si="3"/>
        <v/>
      </c>
      <c r="Z5" s="10" t="str">
        <f t="shared" si="4"/>
        <v/>
      </c>
    </row>
    <row r="6" spans="1:27" ht="13.8" x14ac:dyDescent="0.3">
      <c r="A6">
        <v>3</v>
      </c>
      <c r="B6" s="27" t="str">
        <f>IF(ISBLANK(Gesamt!B6),"",Gesamt!B6)</f>
        <v>Carlo Crämer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20" t="str">
        <f t="shared" si="5"/>
        <v/>
      </c>
      <c r="T6" s="4" t="str">
        <f t="shared" si="0"/>
        <v/>
      </c>
      <c r="U6" s="19" t="str">
        <f t="shared" si="1"/>
        <v/>
      </c>
      <c r="V6" s="4" t="str">
        <f t="shared" si="2"/>
        <v/>
      </c>
      <c r="X6" s="10" t="str">
        <f t="shared" si="3"/>
        <v/>
      </c>
      <c r="Y6" s="18" t="str">
        <f t="shared" si="3"/>
        <v/>
      </c>
      <c r="Z6" s="10" t="str">
        <f t="shared" si="4"/>
        <v/>
      </c>
    </row>
    <row r="7" spans="1:27" ht="13.8" x14ac:dyDescent="0.3">
      <c r="A7">
        <v>4</v>
      </c>
      <c r="B7" s="27" t="str">
        <f>IF(ISBLANK(Gesamt!B7),"",Gesamt!B7)</f>
        <v>Daniela Daune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20" t="str">
        <f t="shared" si="5"/>
        <v/>
      </c>
      <c r="T7" s="4" t="str">
        <f t="shared" si="0"/>
        <v/>
      </c>
      <c r="U7" s="19" t="str">
        <f t="shared" si="1"/>
        <v/>
      </c>
      <c r="V7" s="4" t="str">
        <f t="shared" si="2"/>
        <v/>
      </c>
      <c r="X7" s="10" t="str">
        <f t="shared" si="3"/>
        <v/>
      </c>
      <c r="Y7" s="18" t="str">
        <f t="shared" si="3"/>
        <v/>
      </c>
      <c r="Z7" s="10" t="str">
        <f t="shared" si="4"/>
        <v/>
      </c>
    </row>
    <row r="8" spans="1:27" ht="13.8" x14ac:dyDescent="0.3">
      <c r="A8">
        <v>5</v>
      </c>
      <c r="B8" s="27" t="str">
        <f>IF(ISBLANK(Gesamt!B8),"",Gesamt!B8)</f>
        <v/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20" t="str">
        <f t="shared" si="5"/>
        <v/>
      </c>
      <c r="T8" s="4" t="str">
        <f t="shared" si="0"/>
        <v/>
      </c>
      <c r="U8" s="19" t="str">
        <f t="shared" si="1"/>
        <v/>
      </c>
      <c r="V8" s="4" t="str">
        <f t="shared" si="2"/>
        <v/>
      </c>
      <c r="X8" s="10" t="str">
        <f t="shared" si="3"/>
        <v/>
      </c>
      <c r="Y8" s="18" t="str">
        <f t="shared" si="3"/>
        <v/>
      </c>
      <c r="Z8" s="10" t="str">
        <f t="shared" si="4"/>
        <v/>
      </c>
    </row>
    <row r="9" spans="1:27" ht="13.8" x14ac:dyDescent="0.3">
      <c r="A9">
        <v>6</v>
      </c>
      <c r="B9" s="27" t="str">
        <f>IF(ISBLANK(Gesamt!B9),"",Gesamt!B9)</f>
        <v/>
      </c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20" t="str">
        <f t="shared" si="5"/>
        <v/>
      </c>
      <c r="T9" s="4" t="str">
        <f t="shared" si="0"/>
        <v/>
      </c>
      <c r="U9" s="19" t="str">
        <f t="shared" si="1"/>
        <v/>
      </c>
      <c r="V9" s="4" t="str">
        <f t="shared" si="2"/>
        <v/>
      </c>
      <c r="X9" s="10" t="str">
        <f t="shared" si="3"/>
        <v/>
      </c>
      <c r="Y9" s="18" t="str">
        <f t="shared" si="3"/>
        <v/>
      </c>
      <c r="Z9" s="10" t="str">
        <f t="shared" si="4"/>
        <v/>
      </c>
    </row>
    <row r="10" spans="1:27" ht="13.8" x14ac:dyDescent="0.3">
      <c r="A10">
        <v>7</v>
      </c>
      <c r="B10" s="27" t="str">
        <f>IF(ISBLANK(Gesamt!B10),"",Gesamt!B10)</f>
        <v/>
      </c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20" t="str">
        <f t="shared" si="5"/>
        <v/>
      </c>
      <c r="T10" s="4" t="str">
        <f t="shared" si="0"/>
        <v/>
      </c>
      <c r="U10" s="19" t="str">
        <f t="shared" si="1"/>
        <v/>
      </c>
      <c r="V10" s="4" t="str">
        <f t="shared" si="2"/>
        <v/>
      </c>
      <c r="X10" s="10" t="str">
        <f t="shared" si="3"/>
        <v/>
      </c>
      <c r="Y10" s="18" t="str">
        <f t="shared" si="3"/>
        <v/>
      </c>
      <c r="Z10" s="10" t="str">
        <f t="shared" si="4"/>
        <v/>
      </c>
    </row>
    <row r="11" spans="1:27" ht="13.8" x14ac:dyDescent="0.3">
      <c r="A11">
        <v>8</v>
      </c>
      <c r="B11" s="27" t="str">
        <f>IF(ISBLANK(Gesamt!B11),"",Gesamt!B11)</f>
        <v/>
      </c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20" t="str">
        <f t="shared" si="5"/>
        <v/>
      </c>
      <c r="T11" s="4" t="str">
        <f t="shared" si="0"/>
        <v/>
      </c>
      <c r="U11" s="19" t="str">
        <f t="shared" si="1"/>
        <v/>
      </c>
      <c r="V11" s="4" t="str">
        <f t="shared" si="2"/>
        <v/>
      </c>
      <c r="X11" s="10" t="str">
        <f t="shared" si="3"/>
        <v/>
      </c>
      <c r="Y11" s="18" t="str">
        <f t="shared" si="3"/>
        <v/>
      </c>
      <c r="Z11" s="10" t="str">
        <f t="shared" si="4"/>
        <v/>
      </c>
    </row>
    <row r="12" spans="1:27" ht="13.8" x14ac:dyDescent="0.3">
      <c r="A12">
        <v>9</v>
      </c>
      <c r="B12" s="27" t="str">
        <f>IF(ISBLANK(Gesamt!B12),"",Gesamt!B12)</f>
        <v/>
      </c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20" t="str">
        <f t="shared" si="5"/>
        <v/>
      </c>
      <c r="T12" s="4" t="str">
        <f t="shared" si="0"/>
        <v/>
      </c>
      <c r="U12" s="19" t="str">
        <f t="shared" si="1"/>
        <v/>
      </c>
      <c r="V12" s="4" t="str">
        <f t="shared" si="2"/>
        <v/>
      </c>
      <c r="X12" s="10" t="str">
        <f t="shared" si="3"/>
        <v/>
      </c>
      <c r="Y12" s="18" t="str">
        <f t="shared" si="3"/>
        <v/>
      </c>
      <c r="Z12" s="10" t="str">
        <f t="shared" si="4"/>
        <v/>
      </c>
    </row>
    <row r="13" spans="1:27" ht="13.8" x14ac:dyDescent="0.3">
      <c r="A13">
        <v>10</v>
      </c>
      <c r="B13" s="27" t="str">
        <f>IF(ISBLANK(Gesamt!B13),"",Gesamt!B13)</f>
        <v/>
      </c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20" t="str">
        <f t="shared" si="5"/>
        <v/>
      </c>
      <c r="T13" s="4" t="str">
        <f t="shared" si="0"/>
        <v/>
      </c>
      <c r="U13" s="19" t="str">
        <f t="shared" si="1"/>
        <v/>
      </c>
      <c r="V13" s="4" t="str">
        <f t="shared" si="2"/>
        <v/>
      </c>
      <c r="X13" s="10" t="str">
        <f t="shared" si="3"/>
        <v/>
      </c>
      <c r="Y13" s="18" t="str">
        <f t="shared" si="3"/>
        <v/>
      </c>
      <c r="Z13" s="10" t="str">
        <f t="shared" si="4"/>
        <v/>
      </c>
    </row>
    <row r="14" spans="1:27" ht="13.8" x14ac:dyDescent="0.3">
      <c r="A14">
        <v>11</v>
      </c>
      <c r="B14" s="27" t="str">
        <f>IF(ISBLANK(Gesamt!B14),"",Gesamt!B14)</f>
        <v/>
      </c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20" t="str">
        <f t="shared" si="5"/>
        <v/>
      </c>
      <c r="T14" s="4" t="str">
        <f t="shared" si="0"/>
        <v/>
      </c>
      <c r="U14" s="19" t="str">
        <f t="shared" si="1"/>
        <v/>
      </c>
      <c r="V14" s="4" t="str">
        <f t="shared" si="2"/>
        <v/>
      </c>
      <c r="X14" s="10" t="str">
        <f t="shared" si="3"/>
        <v/>
      </c>
      <c r="Y14" s="18" t="str">
        <f t="shared" si="3"/>
        <v/>
      </c>
      <c r="Z14" s="10" t="str">
        <f t="shared" si="4"/>
        <v/>
      </c>
    </row>
    <row r="15" spans="1:27" ht="13.8" x14ac:dyDescent="0.3">
      <c r="A15">
        <v>12</v>
      </c>
      <c r="B15" s="27" t="str">
        <f>IF(ISBLANK(Gesamt!B15),"",Gesamt!B15)</f>
        <v/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20" t="str">
        <f t="shared" si="5"/>
        <v/>
      </c>
      <c r="T15" s="4" t="str">
        <f t="shared" si="0"/>
        <v/>
      </c>
      <c r="U15" s="19" t="str">
        <f t="shared" si="1"/>
        <v/>
      </c>
      <c r="V15" s="4" t="str">
        <f t="shared" si="2"/>
        <v/>
      </c>
      <c r="X15" s="10" t="str">
        <f t="shared" si="3"/>
        <v/>
      </c>
      <c r="Y15" s="18" t="str">
        <f t="shared" si="3"/>
        <v/>
      </c>
      <c r="Z15" s="10" t="str">
        <f t="shared" si="4"/>
        <v/>
      </c>
    </row>
    <row r="16" spans="1:27" ht="13.8" x14ac:dyDescent="0.3">
      <c r="A16">
        <v>13</v>
      </c>
      <c r="B16" s="27" t="str">
        <f>IF(ISBLANK(Gesamt!B16),"",Gesamt!B16)</f>
        <v/>
      </c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20" t="str">
        <f t="shared" si="5"/>
        <v/>
      </c>
      <c r="T16" s="4" t="str">
        <f t="shared" si="0"/>
        <v/>
      </c>
      <c r="U16" s="19" t="str">
        <f t="shared" si="1"/>
        <v/>
      </c>
      <c r="V16" s="4" t="str">
        <f t="shared" si="2"/>
        <v/>
      </c>
      <c r="X16" s="10" t="str">
        <f t="shared" si="3"/>
        <v/>
      </c>
      <c r="Y16" s="18" t="str">
        <f t="shared" si="3"/>
        <v/>
      </c>
      <c r="Z16" s="10" t="str">
        <f t="shared" si="4"/>
        <v/>
      </c>
    </row>
    <row r="17" spans="1:26" ht="13.8" x14ac:dyDescent="0.3">
      <c r="A17">
        <v>14</v>
      </c>
      <c r="B17" s="27" t="str">
        <f>IF(ISBLANK(Gesamt!B17),"",Gesamt!B17)</f>
        <v/>
      </c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20" t="str">
        <f t="shared" si="5"/>
        <v/>
      </c>
      <c r="T17" s="4" t="str">
        <f t="shared" si="0"/>
        <v/>
      </c>
      <c r="U17" s="19" t="str">
        <f t="shared" si="1"/>
        <v/>
      </c>
      <c r="V17" s="4" t="str">
        <f t="shared" si="2"/>
        <v/>
      </c>
      <c r="X17" s="10" t="str">
        <f t="shared" si="3"/>
        <v/>
      </c>
      <c r="Y17" s="18" t="str">
        <f t="shared" si="3"/>
        <v/>
      </c>
      <c r="Z17" s="10" t="str">
        <f t="shared" si="4"/>
        <v/>
      </c>
    </row>
    <row r="18" spans="1:26" ht="13.8" x14ac:dyDescent="0.3">
      <c r="A18">
        <v>15</v>
      </c>
      <c r="B18" s="27" t="str">
        <f>IF(ISBLANK(Gesamt!B18),"",Gesamt!B18)</f>
        <v/>
      </c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20" t="str">
        <f t="shared" si="5"/>
        <v/>
      </c>
      <c r="T18" s="4" t="str">
        <f t="shared" si="0"/>
        <v/>
      </c>
      <c r="U18" s="19" t="str">
        <f t="shared" si="1"/>
        <v/>
      </c>
      <c r="V18" s="4" t="str">
        <f t="shared" si="2"/>
        <v/>
      </c>
      <c r="X18" s="10" t="str">
        <f t="shared" si="3"/>
        <v/>
      </c>
      <c r="Y18" s="18" t="str">
        <f t="shared" si="3"/>
        <v/>
      </c>
      <c r="Z18" s="10" t="str">
        <f t="shared" si="4"/>
        <v/>
      </c>
    </row>
    <row r="19" spans="1:26" ht="13.8" x14ac:dyDescent="0.3">
      <c r="A19">
        <v>16</v>
      </c>
      <c r="B19" s="27" t="str">
        <f>IF(ISBLANK(Gesamt!B19),"",Gesamt!B19)</f>
        <v/>
      </c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20" t="str">
        <f t="shared" si="5"/>
        <v/>
      </c>
      <c r="T19" s="4" t="str">
        <f t="shared" si="0"/>
        <v/>
      </c>
      <c r="U19" s="19" t="str">
        <f t="shared" si="1"/>
        <v/>
      </c>
      <c r="V19" s="4" t="str">
        <f t="shared" si="2"/>
        <v/>
      </c>
      <c r="X19" s="10" t="str">
        <f t="shared" si="3"/>
        <v/>
      </c>
      <c r="Y19" s="18" t="str">
        <f t="shared" si="3"/>
        <v/>
      </c>
      <c r="Z19" s="10" t="str">
        <f t="shared" si="4"/>
        <v/>
      </c>
    </row>
    <row r="20" spans="1:26" ht="13.8" x14ac:dyDescent="0.3">
      <c r="A20">
        <v>17</v>
      </c>
      <c r="B20" s="27" t="str">
        <f>IF(ISBLANK(Gesamt!B20),"",Gesamt!B20)</f>
        <v/>
      </c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20" t="str">
        <f t="shared" si="5"/>
        <v/>
      </c>
      <c r="T20" s="4" t="str">
        <f t="shared" si="0"/>
        <v/>
      </c>
      <c r="U20" s="19" t="str">
        <f t="shared" si="1"/>
        <v/>
      </c>
      <c r="V20" s="4" t="str">
        <f t="shared" si="2"/>
        <v/>
      </c>
      <c r="X20" s="10" t="str">
        <f t="shared" si="3"/>
        <v/>
      </c>
      <c r="Y20" s="18" t="str">
        <f t="shared" si="3"/>
        <v/>
      </c>
      <c r="Z20" s="10" t="str">
        <f t="shared" si="4"/>
        <v/>
      </c>
    </row>
    <row r="21" spans="1:26" ht="13.8" x14ac:dyDescent="0.3">
      <c r="A21">
        <v>18</v>
      </c>
      <c r="B21" s="27" t="str">
        <f>IF(ISBLANK(Gesamt!B21),"",Gesamt!B21)</f>
        <v/>
      </c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20" t="str">
        <f t="shared" si="5"/>
        <v/>
      </c>
      <c r="T21" s="4" t="str">
        <f t="shared" si="0"/>
        <v/>
      </c>
      <c r="U21" s="19" t="str">
        <f t="shared" si="1"/>
        <v/>
      </c>
      <c r="V21" s="4" t="str">
        <f t="shared" si="2"/>
        <v/>
      </c>
      <c r="X21" s="10" t="str">
        <f t="shared" si="3"/>
        <v/>
      </c>
      <c r="Y21" s="18" t="str">
        <f t="shared" si="3"/>
        <v/>
      </c>
      <c r="Z21" s="10" t="str">
        <f t="shared" si="4"/>
        <v/>
      </c>
    </row>
    <row r="22" spans="1:26" ht="13.8" x14ac:dyDescent="0.3">
      <c r="A22">
        <v>19</v>
      </c>
      <c r="B22" s="27" t="str">
        <f>IF(ISBLANK(Gesamt!B22),"",Gesamt!B22)</f>
        <v/>
      </c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20" t="str">
        <f t="shared" si="5"/>
        <v/>
      </c>
      <c r="T22" s="4" t="str">
        <f t="shared" si="0"/>
        <v/>
      </c>
      <c r="U22" s="19" t="str">
        <f t="shared" si="1"/>
        <v/>
      </c>
      <c r="V22" s="4" t="str">
        <f t="shared" si="2"/>
        <v/>
      </c>
      <c r="X22" s="10" t="str">
        <f t="shared" si="3"/>
        <v/>
      </c>
      <c r="Y22" s="18" t="str">
        <f t="shared" si="3"/>
        <v/>
      </c>
      <c r="Z22" s="10" t="str">
        <f t="shared" si="4"/>
        <v/>
      </c>
    </row>
    <row r="23" spans="1:26" ht="13.8" x14ac:dyDescent="0.3">
      <c r="A23">
        <v>20</v>
      </c>
      <c r="B23" s="27" t="str">
        <f>IF(ISBLANK(Gesamt!B23),"",Gesamt!B23)</f>
        <v/>
      </c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20" t="str">
        <f t="shared" si="5"/>
        <v/>
      </c>
      <c r="T23" s="4" t="str">
        <f t="shared" si="0"/>
        <v/>
      </c>
      <c r="U23" s="19" t="str">
        <f t="shared" si="1"/>
        <v/>
      </c>
      <c r="V23" s="4" t="str">
        <f t="shared" si="2"/>
        <v/>
      </c>
      <c r="X23" s="10" t="str">
        <f t="shared" si="3"/>
        <v/>
      </c>
      <c r="Y23" s="18" t="str">
        <f t="shared" si="3"/>
        <v/>
      </c>
      <c r="Z23" s="10" t="str">
        <f t="shared" si="4"/>
        <v/>
      </c>
    </row>
    <row r="24" spans="1:26" ht="13.8" x14ac:dyDescent="0.3">
      <c r="A24">
        <v>21</v>
      </c>
      <c r="B24" s="27" t="str">
        <f>IF(ISBLANK(Gesamt!B24),"",Gesamt!B24)</f>
        <v/>
      </c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20" t="str">
        <f t="shared" si="5"/>
        <v/>
      </c>
      <c r="T24" s="4" t="str">
        <f t="shared" si="0"/>
        <v/>
      </c>
      <c r="U24" s="19" t="str">
        <f t="shared" si="1"/>
        <v/>
      </c>
      <c r="V24" s="4" t="str">
        <f t="shared" si="2"/>
        <v/>
      </c>
      <c r="X24" s="10" t="str">
        <f t="shared" si="3"/>
        <v/>
      </c>
      <c r="Y24" s="18" t="str">
        <f t="shared" si="3"/>
        <v/>
      </c>
      <c r="Z24" s="10" t="str">
        <f t="shared" si="4"/>
        <v/>
      </c>
    </row>
    <row r="25" spans="1:26" ht="13.8" x14ac:dyDescent="0.3">
      <c r="A25">
        <v>22</v>
      </c>
      <c r="B25" s="27" t="str">
        <f>IF(ISBLANK(Gesamt!B25),"",Gesamt!B25)</f>
        <v/>
      </c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20" t="str">
        <f t="shared" si="5"/>
        <v/>
      </c>
      <c r="T25" s="4" t="str">
        <f t="shared" si="0"/>
        <v/>
      </c>
      <c r="U25" s="19" t="str">
        <f t="shared" si="1"/>
        <v/>
      </c>
      <c r="V25" s="4" t="str">
        <f t="shared" si="2"/>
        <v/>
      </c>
      <c r="X25" s="10" t="str">
        <f t="shared" si="3"/>
        <v/>
      </c>
      <c r="Y25" s="18" t="str">
        <f t="shared" si="3"/>
        <v/>
      </c>
      <c r="Z25" s="10" t="str">
        <f t="shared" si="4"/>
        <v/>
      </c>
    </row>
    <row r="26" spans="1:26" ht="13.8" x14ac:dyDescent="0.3">
      <c r="A26">
        <v>23</v>
      </c>
      <c r="B26" s="27" t="str">
        <f>IF(ISBLANK(Gesamt!B26),"",Gesamt!B26)</f>
        <v/>
      </c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20" t="str">
        <f t="shared" si="5"/>
        <v/>
      </c>
      <c r="T26" s="4" t="str">
        <f t="shared" si="0"/>
        <v/>
      </c>
      <c r="U26" s="19" t="str">
        <f t="shared" si="1"/>
        <v/>
      </c>
      <c r="V26" s="4" t="str">
        <f t="shared" si="2"/>
        <v/>
      </c>
      <c r="X26" s="10" t="str">
        <f t="shared" si="3"/>
        <v/>
      </c>
      <c r="Y26" s="18" t="str">
        <f t="shared" si="3"/>
        <v/>
      </c>
      <c r="Z26" s="10" t="str">
        <f t="shared" si="4"/>
        <v/>
      </c>
    </row>
    <row r="27" spans="1:26" ht="13.8" x14ac:dyDescent="0.3">
      <c r="A27">
        <v>24</v>
      </c>
      <c r="B27" s="27" t="str">
        <f>IF(ISBLANK(Gesamt!B27),"",Gesamt!B27)</f>
        <v/>
      </c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20" t="str">
        <f t="shared" si="5"/>
        <v/>
      </c>
      <c r="T27" s="4" t="str">
        <f t="shared" si="0"/>
        <v/>
      </c>
      <c r="U27" s="19" t="str">
        <f t="shared" si="1"/>
        <v/>
      </c>
      <c r="V27" s="4" t="str">
        <f t="shared" si="2"/>
        <v/>
      </c>
      <c r="X27" s="10" t="str">
        <f t="shared" si="3"/>
        <v/>
      </c>
      <c r="Y27" s="18" t="str">
        <f t="shared" si="3"/>
        <v/>
      </c>
      <c r="Z27" s="10" t="str">
        <f t="shared" si="4"/>
        <v/>
      </c>
    </row>
    <row r="28" spans="1:26" ht="13.8" x14ac:dyDescent="0.3">
      <c r="A28">
        <v>25</v>
      </c>
      <c r="B28" s="27" t="str">
        <f>IF(ISBLANK(Gesamt!B28),"",Gesamt!B28)</f>
        <v/>
      </c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20" t="str">
        <f t="shared" si="5"/>
        <v/>
      </c>
      <c r="T28" s="4" t="str">
        <f t="shared" si="0"/>
        <v/>
      </c>
      <c r="U28" s="19" t="str">
        <f t="shared" si="1"/>
        <v/>
      </c>
      <c r="V28" s="4" t="str">
        <f t="shared" si="2"/>
        <v/>
      </c>
      <c r="X28" s="10" t="str">
        <f t="shared" si="3"/>
        <v/>
      </c>
      <c r="Y28" s="18" t="str">
        <f t="shared" si="3"/>
        <v/>
      </c>
      <c r="Z28" s="10" t="str">
        <f t="shared" si="4"/>
        <v/>
      </c>
    </row>
    <row r="29" spans="1:26" ht="13.8" x14ac:dyDescent="0.3">
      <c r="A29">
        <v>26</v>
      </c>
      <c r="B29" s="27" t="str">
        <f>IF(ISBLANK(Gesamt!B29),"",Gesamt!B29)</f>
        <v/>
      </c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20" t="str">
        <f t="shared" si="5"/>
        <v/>
      </c>
      <c r="T29" s="4" t="str">
        <f t="shared" si="0"/>
        <v/>
      </c>
      <c r="U29" s="19" t="str">
        <f t="shared" si="1"/>
        <v/>
      </c>
      <c r="V29" s="4" t="str">
        <f t="shared" si="2"/>
        <v/>
      </c>
      <c r="X29" s="10" t="str">
        <f t="shared" si="3"/>
        <v/>
      </c>
      <c r="Y29" s="18" t="str">
        <f t="shared" si="3"/>
        <v/>
      </c>
      <c r="Z29" s="10" t="str">
        <f t="shared" si="4"/>
        <v/>
      </c>
    </row>
    <row r="30" spans="1:26" ht="13.8" x14ac:dyDescent="0.3">
      <c r="A30">
        <v>27</v>
      </c>
      <c r="B30" s="27" t="str">
        <f>IF(ISBLANK(Gesamt!B30),"",Gesamt!B30)</f>
        <v/>
      </c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20" t="str">
        <f t="shared" si="5"/>
        <v/>
      </c>
      <c r="T30" s="4" t="str">
        <f t="shared" si="0"/>
        <v/>
      </c>
      <c r="U30" s="19" t="str">
        <f t="shared" si="1"/>
        <v/>
      </c>
      <c r="V30" s="4" t="str">
        <f t="shared" si="2"/>
        <v/>
      </c>
      <c r="X30" s="10" t="str">
        <f t="shared" si="3"/>
        <v/>
      </c>
      <c r="Y30" s="18" t="str">
        <f t="shared" si="3"/>
        <v/>
      </c>
      <c r="Z30" s="10" t="str">
        <f t="shared" si="4"/>
        <v/>
      </c>
    </row>
    <row r="31" spans="1:26" ht="13.8" x14ac:dyDescent="0.3">
      <c r="A31">
        <v>28</v>
      </c>
      <c r="B31" s="27" t="str">
        <f>IF(ISBLANK(Gesamt!B31),"",Gesamt!B31)</f>
        <v/>
      </c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20" t="str">
        <f t="shared" si="5"/>
        <v/>
      </c>
      <c r="T31" s="4" t="str">
        <f t="shared" si="0"/>
        <v/>
      </c>
      <c r="U31" s="19" t="str">
        <f t="shared" si="1"/>
        <v/>
      </c>
      <c r="V31" s="4" t="str">
        <f t="shared" si="2"/>
        <v/>
      </c>
      <c r="X31" s="10" t="str">
        <f t="shared" si="3"/>
        <v/>
      </c>
      <c r="Y31" s="18" t="str">
        <f t="shared" si="3"/>
        <v/>
      </c>
      <c r="Z31" s="10" t="str">
        <f t="shared" si="4"/>
        <v/>
      </c>
    </row>
    <row r="32" spans="1:26" ht="13.8" x14ac:dyDescent="0.3">
      <c r="A32">
        <v>29</v>
      </c>
      <c r="B32" s="27" t="str">
        <f>IF(ISBLANK(Gesamt!B32),"",Gesamt!B32)</f>
        <v/>
      </c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20" t="str">
        <f t="shared" si="5"/>
        <v/>
      </c>
      <c r="T32" s="4" t="str">
        <f t="shared" si="0"/>
        <v/>
      </c>
      <c r="U32" s="19" t="str">
        <f t="shared" si="1"/>
        <v/>
      </c>
      <c r="V32" s="4" t="str">
        <f t="shared" si="2"/>
        <v/>
      </c>
      <c r="X32" s="10" t="str">
        <f t="shared" si="3"/>
        <v/>
      </c>
      <c r="Y32" s="18" t="str">
        <f t="shared" si="3"/>
        <v/>
      </c>
      <c r="Z32" s="10" t="str">
        <f t="shared" si="4"/>
        <v/>
      </c>
    </row>
    <row r="33" spans="1:27" ht="13.8" x14ac:dyDescent="0.3">
      <c r="A33">
        <v>30</v>
      </c>
      <c r="B33" s="27" t="str">
        <f>IF(ISBLANK(Gesamt!B33),"",Gesamt!B33)</f>
        <v/>
      </c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20" t="str">
        <f t="shared" si="5"/>
        <v/>
      </c>
      <c r="T33" s="4" t="str">
        <f t="shared" si="0"/>
        <v/>
      </c>
      <c r="U33" s="19" t="str">
        <f t="shared" si="1"/>
        <v/>
      </c>
      <c r="V33" s="4" t="str">
        <f t="shared" si="2"/>
        <v/>
      </c>
      <c r="X33" s="10" t="str">
        <f t="shared" si="3"/>
        <v/>
      </c>
      <c r="Y33" s="18" t="str">
        <f t="shared" si="3"/>
        <v/>
      </c>
      <c r="Z33" s="10" t="str">
        <f t="shared" si="4"/>
        <v/>
      </c>
    </row>
    <row r="34" spans="1:27" ht="13.8" x14ac:dyDescent="0.3">
      <c r="A34">
        <v>31</v>
      </c>
      <c r="B34" s="27" t="str">
        <f>IF(ISBLANK(Gesamt!B34),"",Gesamt!B34)</f>
        <v/>
      </c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20" t="str">
        <f t="shared" si="5"/>
        <v/>
      </c>
      <c r="T34" s="4" t="str">
        <f t="shared" si="0"/>
        <v/>
      </c>
      <c r="U34" s="19" t="str">
        <f t="shared" si="1"/>
        <v/>
      </c>
      <c r="V34" s="4" t="str">
        <f t="shared" si="2"/>
        <v/>
      </c>
      <c r="X34" s="10" t="str">
        <f t="shared" si="3"/>
        <v/>
      </c>
      <c r="Y34" s="18" t="str">
        <f t="shared" si="3"/>
        <v/>
      </c>
      <c r="Z34" s="10" t="str">
        <f t="shared" si="4"/>
        <v/>
      </c>
    </row>
    <row r="35" spans="1:27" ht="13.8" x14ac:dyDescent="0.3">
      <c r="A35">
        <v>32</v>
      </c>
      <c r="B35" s="27" t="str">
        <f>IF(ISBLANK(Gesamt!B35),"",Gesamt!B35)</f>
        <v/>
      </c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20" t="str">
        <f t="shared" si="5"/>
        <v/>
      </c>
      <c r="T35" s="4" t="str">
        <f t="shared" si="0"/>
        <v/>
      </c>
      <c r="U35" s="19" t="str">
        <f t="shared" si="1"/>
        <v/>
      </c>
      <c r="V35" s="4" t="str">
        <f t="shared" si="2"/>
        <v/>
      </c>
      <c r="X35" s="10" t="str">
        <f t="shared" si="3"/>
        <v/>
      </c>
      <c r="Y35" s="18" t="str">
        <f t="shared" si="3"/>
        <v/>
      </c>
      <c r="Z35" s="10" t="str">
        <f t="shared" si="4"/>
        <v/>
      </c>
    </row>
    <row r="36" spans="1:27" ht="13.8" x14ac:dyDescent="0.3">
      <c r="A36">
        <v>33</v>
      </c>
      <c r="B36" s="27" t="str">
        <f>IF(ISBLANK(Gesamt!B36),"",Gesamt!B36)</f>
        <v/>
      </c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20" t="str">
        <f t="shared" si="5"/>
        <v/>
      </c>
      <c r="T36" s="4" t="str">
        <f t="shared" si="0"/>
        <v/>
      </c>
      <c r="U36" s="19" t="str">
        <f t="shared" si="1"/>
        <v/>
      </c>
      <c r="V36" s="4" t="str">
        <f t="shared" si="2"/>
        <v/>
      </c>
      <c r="X36" s="10" t="str">
        <f t="shared" si="3"/>
        <v/>
      </c>
      <c r="Y36" s="18" t="str">
        <f t="shared" si="3"/>
        <v/>
      </c>
      <c r="Z36" s="10" t="str">
        <f t="shared" si="4"/>
        <v/>
      </c>
    </row>
    <row r="37" spans="1:27" ht="14.4" thickBot="1" x14ac:dyDescent="0.35">
      <c r="A37">
        <v>34</v>
      </c>
      <c r="B37" s="27" t="str">
        <f>IF(ISBLANK(Gesamt!B37),"",Gesamt!B37)</f>
        <v/>
      </c>
      <c r="C37" s="44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32" t="str">
        <f t="shared" si="5"/>
        <v/>
      </c>
      <c r="T37" s="34" t="str">
        <f t="shared" si="0"/>
        <v/>
      </c>
      <c r="U37" s="31" t="str">
        <f t="shared" si="1"/>
        <v/>
      </c>
      <c r="V37" s="34" t="str">
        <f t="shared" si="2"/>
        <v/>
      </c>
      <c r="W37" s="29"/>
      <c r="X37" s="45" t="str">
        <f t="shared" si="3"/>
        <v/>
      </c>
      <c r="Y37" s="46" t="str">
        <f t="shared" si="3"/>
        <v/>
      </c>
      <c r="Z37" s="45" t="str">
        <f t="shared" si="4"/>
        <v/>
      </c>
    </row>
    <row r="38" spans="1:27" x14ac:dyDescent="0.25">
      <c r="B38" s="1" t="s">
        <v>8</v>
      </c>
      <c r="C38" s="4" t="e">
        <f t="shared" ref="C38:S38" si="6">AVERAGE(C4:C37)</f>
        <v>#DIV/0!</v>
      </c>
      <c r="D38" s="4" t="e">
        <f t="shared" si="6"/>
        <v>#DIV/0!</v>
      </c>
      <c r="E38" s="4" t="e">
        <f t="shared" si="6"/>
        <v>#DIV/0!</v>
      </c>
      <c r="F38" s="4" t="e">
        <f t="shared" si="6"/>
        <v>#DIV/0!</v>
      </c>
      <c r="G38" s="4" t="e">
        <f t="shared" si="6"/>
        <v>#DIV/0!</v>
      </c>
      <c r="H38" s="4" t="e">
        <f t="shared" si="6"/>
        <v>#DIV/0!</v>
      </c>
      <c r="I38" s="4" t="e">
        <f t="shared" si="6"/>
        <v>#DIV/0!</v>
      </c>
      <c r="J38" s="4" t="e">
        <f t="shared" si="6"/>
        <v>#DIV/0!</v>
      </c>
      <c r="K38" s="4" t="e">
        <f t="shared" si="6"/>
        <v>#DIV/0!</v>
      </c>
      <c r="L38" s="4" t="e">
        <f t="shared" si="6"/>
        <v>#DIV/0!</v>
      </c>
      <c r="M38" s="4" t="e">
        <f t="shared" si="6"/>
        <v>#DIV/0!</v>
      </c>
      <c r="N38" s="4" t="e">
        <f t="shared" si="6"/>
        <v>#DIV/0!</v>
      </c>
      <c r="O38" s="4" t="e">
        <f t="shared" si="6"/>
        <v>#DIV/0!</v>
      </c>
      <c r="P38" s="4" t="e">
        <f t="shared" si="6"/>
        <v>#DIV/0!</v>
      </c>
      <c r="Q38" s="4" t="e">
        <f t="shared" si="6"/>
        <v>#DIV/0!</v>
      </c>
      <c r="R38" s="4" t="e">
        <f t="shared" si="6"/>
        <v>#DIV/0!</v>
      </c>
      <c r="S38" s="43" t="e">
        <f t="shared" si="6"/>
        <v>#DIV/0!</v>
      </c>
      <c r="T38" s="110" t="e">
        <f>ROUNDDOWN(AVERAGE(U4:U37),2)</f>
        <v>#DIV/0!</v>
      </c>
      <c r="U38" s="111"/>
      <c r="V38" s="111"/>
      <c r="X38" s="108" t="e">
        <f>IF(ISBLANK($Z$41),"",ROUNDDOWN(AVERAGE(Y4:Y37),2))</f>
        <v>#DIV/0!</v>
      </c>
      <c r="Y38" s="108"/>
      <c r="Z38" s="108"/>
    </row>
    <row r="40" spans="1:27" ht="21" x14ac:dyDescent="0.4">
      <c r="B40" s="6" t="s">
        <v>3</v>
      </c>
      <c r="C40" s="6"/>
      <c r="D40" s="6"/>
      <c r="E40" s="6"/>
      <c r="F40" s="6"/>
      <c r="G40" s="6"/>
      <c r="Q40" s="107" t="s">
        <v>43</v>
      </c>
      <c r="R40" s="107"/>
      <c r="S40" s="113"/>
      <c r="T40" s="113"/>
      <c r="W40" s="74"/>
      <c r="X40" s="75"/>
      <c r="Y40" s="75"/>
      <c r="Z40" s="18"/>
      <c r="AA40" s="18"/>
    </row>
    <row r="41" spans="1:27" ht="13.8" thickBot="1" x14ac:dyDescent="0.3">
      <c r="B41" s="7" t="s">
        <v>1</v>
      </c>
      <c r="C41" s="7"/>
      <c r="D41" s="120">
        <v>6</v>
      </c>
      <c r="E41" s="116"/>
      <c r="F41" s="115">
        <v>5</v>
      </c>
      <c r="G41" s="116"/>
      <c r="H41" s="115">
        <v>4</v>
      </c>
      <c r="I41" s="116"/>
      <c r="J41" s="115">
        <v>3</v>
      </c>
      <c r="K41" s="116"/>
      <c r="L41" s="115">
        <v>2</v>
      </c>
      <c r="M41" s="116"/>
      <c r="N41" s="115">
        <v>1</v>
      </c>
      <c r="O41" s="120"/>
      <c r="R41" t="s">
        <v>64</v>
      </c>
      <c r="S41" s="73"/>
      <c r="W41" s="107" t="s">
        <v>44</v>
      </c>
      <c r="X41" s="107"/>
      <c r="Y41" s="107"/>
      <c r="Z41" s="53" t="s">
        <v>67</v>
      </c>
    </row>
    <row r="42" spans="1:27" ht="13.8" thickBot="1" x14ac:dyDescent="0.3">
      <c r="B42" s="7" t="s">
        <v>4</v>
      </c>
      <c r="C42" s="7"/>
      <c r="D42" s="41">
        <v>0</v>
      </c>
      <c r="E42" s="24"/>
      <c r="F42" s="17">
        <f>E42+0.5</f>
        <v>0.5</v>
      </c>
      <c r="G42" s="24"/>
      <c r="H42" s="17">
        <f>G42+0.5</f>
        <v>0.5</v>
      </c>
      <c r="I42" s="24"/>
      <c r="J42" s="17">
        <f>I42+0.5</f>
        <v>0.5</v>
      </c>
      <c r="K42" s="24"/>
      <c r="L42" s="17">
        <f>K42+0.5</f>
        <v>0.5</v>
      </c>
      <c r="M42" s="24"/>
      <c r="N42" s="17">
        <f>M42+0.5</f>
        <v>0.5</v>
      </c>
      <c r="O42" s="36">
        <f>S3</f>
        <v>0</v>
      </c>
      <c r="R42" t="s">
        <v>65</v>
      </c>
      <c r="S42" s="73"/>
    </row>
    <row r="43" spans="1:27" ht="13.8" thickBot="1" x14ac:dyDescent="0.3">
      <c r="B43" s="7" t="s">
        <v>5</v>
      </c>
      <c r="C43" s="7"/>
      <c r="D43" s="123">
        <f>COUNTIF(U4:U37,6)</f>
        <v>0</v>
      </c>
      <c r="E43" s="119"/>
      <c r="F43" s="118">
        <f>COUNTIF(U4:U37,5)</f>
        <v>0</v>
      </c>
      <c r="G43" s="119"/>
      <c r="H43" s="118">
        <f>COUNTIF(U4:U37,4)</f>
        <v>0</v>
      </c>
      <c r="I43" s="119"/>
      <c r="J43" s="118">
        <f>COUNTIF(U4:U37,3)</f>
        <v>0</v>
      </c>
      <c r="K43" s="119"/>
      <c r="L43" s="118">
        <f>COUNTIF(U4:U37,2)</f>
        <v>0</v>
      </c>
      <c r="M43" s="119"/>
      <c r="N43" s="118">
        <f>COUNTIF(U4:U37,1)</f>
        <v>0</v>
      </c>
      <c r="O43" s="123"/>
    </row>
    <row r="44" spans="1:27" x14ac:dyDescent="0.25">
      <c r="D44" s="122" t="e">
        <f>(D43+F43)/U46</f>
        <v>#DIV/0!</v>
      </c>
      <c r="E44" s="122"/>
      <c r="F44" s="122"/>
      <c r="G44" s="122"/>
    </row>
    <row r="45" spans="1:27" ht="6" customHeight="1" x14ac:dyDescent="0.25"/>
    <row r="46" spans="1:27" ht="13.8" x14ac:dyDescent="0.25">
      <c r="B46" s="7" t="s">
        <v>7</v>
      </c>
      <c r="C46" s="7"/>
      <c r="D46" s="7"/>
      <c r="E46" s="10">
        <v>20</v>
      </c>
      <c r="F46" s="10"/>
      <c r="G46" s="10">
        <v>40</v>
      </c>
      <c r="H46" s="10"/>
      <c r="I46" s="10">
        <v>55</v>
      </c>
      <c r="J46" s="10"/>
      <c r="K46" s="10">
        <v>70</v>
      </c>
      <c r="L46" s="10"/>
      <c r="M46" s="10">
        <v>85</v>
      </c>
      <c r="R46" s="112" t="s">
        <v>51</v>
      </c>
      <c r="S46" s="112"/>
      <c r="T46" s="112"/>
      <c r="U46" s="105">
        <f>$D$43+$F$43+$H$43+$J$43+$L$43+$N$43</f>
        <v>0</v>
      </c>
      <c r="V46" s="105"/>
    </row>
    <row r="47" spans="1:27" x14ac:dyDescent="0.25">
      <c r="E47" s="4">
        <f>O42*E46/100</f>
        <v>0</v>
      </c>
      <c r="F47"/>
      <c r="G47" s="4">
        <f>O42*G46/100</f>
        <v>0</v>
      </c>
      <c r="I47" s="4">
        <f>O42*I46/100</f>
        <v>0</v>
      </c>
      <c r="K47" s="4">
        <f>O42*K46/100</f>
        <v>0</v>
      </c>
      <c r="M47" s="4">
        <f>O42*M46/100</f>
        <v>0</v>
      </c>
      <c r="T47" s="72"/>
      <c r="U47" s="72"/>
      <c r="V47" s="72"/>
    </row>
    <row r="48" spans="1:27" x14ac:dyDescent="0.25">
      <c r="T48" s="72"/>
      <c r="U48" s="72"/>
      <c r="V48" s="72"/>
    </row>
    <row r="49" spans="1:22" ht="15.6" x14ac:dyDescent="0.3">
      <c r="B49" s="48" t="s">
        <v>55</v>
      </c>
      <c r="T49" s="72"/>
      <c r="U49" s="72"/>
      <c r="V49" s="72"/>
    </row>
    <row r="50" spans="1:22" x14ac:dyDescent="0.25">
      <c r="B50" s="47" t="s">
        <v>2</v>
      </c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4" t="s">
        <v>0</v>
      </c>
      <c r="T50" s="121" t="s">
        <v>1</v>
      </c>
      <c r="U50" s="121"/>
      <c r="V50" s="121"/>
    </row>
    <row r="51" spans="1:22" x14ac:dyDescent="0.25">
      <c r="B51" s="49" t="s">
        <v>6</v>
      </c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6">
        <f>SUM(C51:R51)</f>
        <v>0</v>
      </c>
      <c r="T51" s="95"/>
      <c r="U51" s="95"/>
      <c r="V51" s="95"/>
    </row>
    <row r="52" spans="1:22" x14ac:dyDescent="0.25">
      <c r="A52">
        <v>1</v>
      </c>
      <c r="B52" s="40"/>
      <c r="C52" s="97"/>
      <c r="D52" s="97"/>
      <c r="E52" s="97"/>
      <c r="F52" s="97"/>
      <c r="G52" s="97"/>
      <c r="H52" s="97"/>
      <c r="I52" s="97"/>
      <c r="J52" s="97"/>
      <c r="K52" s="97"/>
      <c r="L52" s="97"/>
      <c r="M52" s="97"/>
      <c r="N52" s="97"/>
      <c r="O52" s="97"/>
      <c r="P52" s="97"/>
      <c r="Q52" s="97"/>
      <c r="R52" s="97"/>
      <c r="S52" s="98">
        <f>SUM(C52:R52)</f>
        <v>0</v>
      </c>
      <c r="T52" s="97"/>
      <c r="U52" s="99"/>
      <c r="V52" s="97"/>
    </row>
    <row r="53" spans="1:22" x14ac:dyDescent="0.25">
      <c r="A53">
        <v>2</v>
      </c>
      <c r="B53" s="40"/>
      <c r="C53" s="97"/>
      <c r="D53" s="97"/>
      <c r="E53" s="97"/>
      <c r="F53" s="97"/>
      <c r="G53" s="97"/>
      <c r="H53" s="97"/>
      <c r="I53" s="97"/>
      <c r="J53" s="97"/>
      <c r="K53" s="97"/>
      <c r="L53" s="97"/>
      <c r="M53" s="97"/>
      <c r="N53" s="97"/>
      <c r="O53" s="97"/>
      <c r="P53" s="97"/>
      <c r="Q53" s="97"/>
      <c r="R53" s="97"/>
      <c r="S53" s="98">
        <f>SUM(C53:R53)</f>
        <v>0</v>
      </c>
      <c r="T53" s="97"/>
      <c r="U53" s="99"/>
      <c r="V53" s="97"/>
    </row>
    <row r="54" spans="1:22" x14ac:dyDescent="0.25">
      <c r="A54">
        <v>3</v>
      </c>
      <c r="B54" s="40"/>
      <c r="C54" s="97"/>
      <c r="D54" s="97"/>
      <c r="E54" s="97"/>
      <c r="F54" s="97"/>
      <c r="G54" s="97"/>
      <c r="H54" s="97"/>
      <c r="I54" s="97"/>
      <c r="J54" s="97"/>
      <c r="K54" s="97"/>
      <c r="L54" s="97"/>
      <c r="M54" s="97"/>
      <c r="N54" s="97"/>
      <c r="O54" s="97"/>
      <c r="P54" s="97"/>
      <c r="Q54" s="97"/>
      <c r="R54" s="97"/>
      <c r="S54" s="98">
        <f>SUM(C54:R54)</f>
        <v>0</v>
      </c>
      <c r="T54" s="97"/>
      <c r="U54" s="99"/>
      <c r="V54" s="97"/>
    </row>
    <row r="55" spans="1:22" ht="13.8" thickBot="1" x14ac:dyDescent="0.3">
      <c r="A55">
        <v>4</v>
      </c>
      <c r="B55" s="12"/>
      <c r="C55" s="100"/>
      <c r="D55" s="100"/>
      <c r="E55" s="100"/>
      <c r="F55" s="100"/>
      <c r="G55" s="100"/>
      <c r="H55" s="100"/>
      <c r="I55" s="100"/>
      <c r="J55" s="100"/>
      <c r="K55" s="100"/>
      <c r="L55" s="100"/>
      <c r="M55" s="100"/>
      <c r="N55" s="100"/>
      <c r="O55" s="100"/>
      <c r="P55" s="100"/>
      <c r="Q55" s="100"/>
      <c r="R55" s="100"/>
      <c r="S55" s="101">
        <f>SUM(C55:R55)</f>
        <v>0</v>
      </c>
      <c r="T55" s="100"/>
      <c r="U55" s="102"/>
      <c r="V55" s="100"/>
    </row>
    <row r="56" spans="1:22" x14ac:dyDescent="0.25">
      <c r="B56" s="1" t="s">
        <v>8</v>
      </c>
      <c r="C56" s="76"/>
      <c r="D56" s="76"/>
      <c r="E56" s="76"/>
      <c r="F56" s="76"/>
      <c r="G56" s="76"/>
      <c r="H56" s="76"/>
      <c r="I56" s="76"/>
      <c r="J56" s="76"/>
      <c r="K56" s="76"/>
      <c r="L56" s="76"/>
      <c r="M56" s="76"/>
      <c r="N56" s="76"/>
      <c r="O56" s="76"/>
      <c r="P56" s="76"/>
      <c r="Q56" s="76"/>
      <c r="R56" s="76"/>
      <c r="S56" s="103">
        <f>AVERAGE(S52:S55)</f>
        <v>0</v>
      </c>
      <c r="T56" s="104" t="e">
        <f>AVERAGE(U52:U55)</f>
        <v>#DIV/0!</v>
      </c>
      <c r="U56" s="104"/>
      <c r="V56" s="104"/>
    </row>
  </sheetData>
  <sheetProtection sheet="1" objects="1" scenarios="1"/>
  <mergeCells count="29">
    <mergeCell ref="N41:O41"/>
    <mergeCell ref="W41:Y41"/>
    <mergeCell ref="D43:E43"/>
    <mergeCell ref="F43:G43"/>
    <mergeCell ref="H43:I43"/>
    <mergeCell ref="J43:K43"/>
    <mergeCell ref="L43:M43"/>
    <mergeCell ref="N43:O43"/>
    <mergeCell ref="F41:G41"/>
    <mergeCell ref="H41:I41"/>
    <mergeCell ref="J41:K41"/>
    <mergeCell ref="D41:E41"/>
    <mergeCell ref="D44:G44"/>
    <mergeCell ref="L41:M41"/>
    <mergeCell ref="S1:U1"/>
    <mergeCell ref="T2:V2"/>
    <mergeCell ref="V1:Z1"/>
    <mergeCell ref="T38:V38"/>
    <mergeCell ref="A1:N1"/>
    <mergeCell ref="O1:Q1"/>
    <mergeCell ref="U46:V46"/>
    <mergeCell ref="R46:T46"/>
    <mergeCell ref="S40:T40"/>
    <mergeCell ref="T56:V56"/>
    <mergeCell ref="T50:V50"/>
    <mergeCell ref="X2:Z2"/>
    <mergeCell ref="X3:Z3"/>
    <mergeCell ref="X38:Z38"/>
    <mergeCell ref="Q40:R40"/>
  </mergeCells>
  <phoneticPr fontId="0" type="noConversion"/>
  <printOptions gridLines="1"/>
  <pageMargins left="0.78740157499999996" right="0.78740157499999996" top="0.36" bottom="0.34" header="0.32" footer="0.33"/>
  <pageSetup paperSize="9" scale="85" orientation="landscape" horizontalDpi="0" verticalDpi="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6152" r:id="rId4" name="CommandButton1">
          <controlPr defaultSize="0" print="0" autoLine="0" r:id="rId5">
            <anchor moveWithCells="1">
              <from>
                <xdr:col>14</xdr:col>
                <xdr:colOff>0</xdr:colOff>
                <xdr:row>47</xdr:row>
                <xdr:rowOff>7620</xdr:rowOff>
              </from>
              <to>
                <xdr:col>17</xdr:col>
                <xdr:colOff>114300</xdr:colOff>
                <xdr:row>49</xdr:row>
                <xdr:rowOff>0</xdr:rowOff>
              </to>
            </anchor>
          </controlPr>
        </control>
      </mc:Choice>
      <mc:Fallback>
        <control shapeId="6152" r:id="rId4" name="CommandButton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6"/>
  <dimension ref="A1:AA56"/>
  <sheetViews>
    <sheetView topLeftCell="A16" zoomScale="75" workbookViewId="0">
      <selection activeCell="AA40" sqref="AA40"/>
    </sheetView>
  </sheetViews>
  <sheetFormatPr baseColWidth="10" defaultRowHeight="13.2" x14ac:dyDescent="0.25"/>
  <cols>
    <col min="1" max="1" width="3" customWidth="1"/>
    <col min="2" max="2" width="24.6640625" style="1" customWidth="1"/>
    <col min="3" max="7" width="4.6640625" style="1" customWidth="1"/>
    <col min="8" max="13" width="4.6640625" customWidth="1"/>
    <col min="14" max="14" width="5.5546875" customWidth="1"/>
    <col min="15" max="18" width="4.6640625" customWidth="1"/>
    <col min="19" max="19" width="7.33203125" customWidth="1"/>
    <col min="20" max="20" width="1.6640625" customWidth="1"/>
    <col min="21" max="21" width="3.109375" customWidth="1"/>
    <col min="22" max="22" width="1.5546875" customWidth="1"/>
    <col min="23" max="23" width="2.88671875" customWidth="1"/>
    <col min="24" max="24" width="1.6640625" customWidth="1"/>
    <col min="25" max="25" width="3" style="10" customWidth="1"/>
    <col min="26" max="26" width="1.6640625" style="10" customWidth="1"/>
    <col min="27" max="27" width="11.44140625" style="10" customWidth="1"/>
  </cols>
  <sheetData>
    <row r="1" spans="1:27" ht="20.399999999999999" x14ac:dyDescent="0.35">
      <c r="A1" s="114" t="s">
        <v>17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2" t="str">
        <f>Gesamt!X1</f>
        <v>2017/2018</v>
      </c>
      <c r="P1" s="112"/>
      <c r="Q1" s="112"/>
      <c r="S1" s="107" t="str">
        <f>Gesamt!AO1</f>
        <v>7a</v>
      </c>
      <c r="T1" s="107"/>
      <c r="U1" s="107"/>
      <c r="V1" s="107" t="str">
        <f>Gesamt!AW1</f>
        <v>Mathematik</v>
      </c>
      <c r="W1" s="107"/>
      <c r="X1" s="107"/>
      <c r="Y1" s="107"/>
      <c r="Z1" s="107"/>
      <c r="AA1" s="8"/>
    </row>
    <row r="2" spans="1:27" s="1" customFormat="1" ht="13.8" thickBot="1" x14ac:dyDescent="0.3">
      <c r="A2" s="1" t="s">
        <v>52</v>
      </c>
      <c r="B2" s="2" t="s">
        <v>2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55" t="s">
        <v>0</v>
      </c>
      <c r="T2" s="117" t="s">
        <v>1</v>
      </c>
      <c r="U2" s="117"/>
      <c r="V2" s="117"/>
      <c r="W2" s="7"/>
      <c r="X2" s="106" t="s">
        <v>53</v>
      </c>
      <c r="Y2" s="106"/>
      <c r="Z2" s="106"/>
    </row>
    <row r="3" spans="1:27" s="1" customFormat="1" x14ac:dyDescent="0.25">
      <c r="B3" s="3" t="s">
        <v>6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52">
        <f>SUM(C3:R3)</f>
        <v>0</v>
      </c>
      <c r="T3" s="5"/>
      <c r="U3" s="51"/>
      <c r="V3" s="51"/>
      <c r="W3" s="47"/>
      <c r="X3" s="109" t="s">
        <v>54</v>
      </c>
      <c r="Y3" s="109"/>
      <c r="Z3" s="109"/>
      <c r="AA3" s="40"/>
    </row>
    <row r="4" spans="1:27" ht="13.8" x14ac:dyDescent="0.3">
      <c r="A4">
        <v>1</v>
      </c>
      <c r="B4" s="27" t="str">
        <f>IF(ISBLANK(Gesamt!B4),"",Gesamt!B4)</f>
        <v>Alfred Anders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42" t="str">
        <f>IF(ISNUMBER(C4),SUM(C4:R4),"")</f>
        <v/>
      </c>
      <c r="T4" s="4" t="str">
        <f t="shared" ref="T4:T37" si="0">IF(ISBLANK(C4),"",IF(OR($S4=$E$42,$S4=$G$42,$S4=$I$42,$S4=$K$42,$S4=$M$42),"+"," "))</f>
        <v/>
      </c>
      <c r="U4" s="19" t="str">
        <f t="shared" ref="U4:U37" si="1">IF(ISNUMBER(C4),IF(AND(S4&gt;=$D$42,S4&lt;=$E$42),6,IF(AND(S4&gt;=$F$42,S4&lt;=$G$42),5,IF(AND(S4&gt;=$H$42,S4&lt;=$I$42),4,IF(AND(S4&gt;=$J$42,S4&lt;=$K$42),3,IF(AND(S4&gt;=$L$42,S4&lt;=$M$42),2,1))))),"")</f>
        <v/>
      </c>
      <c r="V4" s="4" t="str">
        <f t="shared" ref="V4:V37" si="2">IF(ISBLANK(C4),"",IF(OR($S4=$F$42,$S4=$H$42,$S4=$J$42,$S4=$L$42,$S4=$N$42),"-"," "))</f>
        <v/>
      </c>
      <c r="X4" s="10" t="str">
        <f t="shared" ref="X4:Y37" si="3">IF(ISBLANK($Z$41),"",T4)</f>
        <v/>
      </c>
      <c r="Y4" s="18" t="str">
        <f>IF(ISBLANK($Z$41),"",U4)</f>
        <v/>
      </c>
      <c r="Z4" s="10" t="str">
        <f t="shared" ref="Z4:Z37" si="4">IF(ISBLANK($Z$41),"",V4)</f>
        <v/>
      </c>
    </row>
    <row r="5" spans="1:27" ht="13.8" x14ac:dyDescent="0.3">
      <c r="A5">
        <v>2</v>
      </c>
      <c r="B5" s="27" t="str">
        <f>IF(ISBLANK(Gesamt!B5),"",Gesamt!B5)</f>
        <v>Berta Bunsig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20" t="str">
        <f t="shared" ref="S5:S37" si="5">IF(ISNUMBER(C5),SUM(C5:R5),"")</f>
        <v/>
      </c>
      <c r="T5" s="4" t="str">
        <f t="shared" si="0"/>
        <v/>
      </c>
      <c r="U5" s="19" t="str">
        <f t="shared" si="1"/>
        <v/>
      </c>
      <c r="V5" s="4" t="str">
        <f t="shared" si="2"/>
        <v/>
      </c>
      <c r="X5" s="10" t="str">
        <f t="shared" si="3"/>
        <v/>
      </c>
      <c r="Y5" s="18" t="str">
        <f t="shared" si="3"/>
        <v/>
      </c>
      <c r="Z5" s="10" t="str">
        <f t="shared" si="4"/>
        <v/>
      </c>
    </row>
    <row r="6" spans="1:27" ht="13.8" x14ac:dyDescent="0.3">
      <c r="A6">
        <v>3</v>
      </c>
      <c r="B6" s="27" t="str">
        <f>IF(ISBLANK(Gesamt!B6),"",Gesamt!B6)</f>
        <v>Carlo Crämer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20" t="str">
        <f t="shared" si="5"/>
        <v/>
      </c>
      <c r="T6" s="4" t="str">
        <f t="shared" si="0"/>
        <v/>
      </c>
      <c r="U6" s="19" t="str">
        <f t="shared" si="1"/>
        <v/>
      </c>
      <c r="V6" s="4" t="str">
        <f t="shared" si="2"/>
        <v/>
      </c>
      <c r="X6" s="10" t="str">
        <f t="shared" si="3"/>
        <v/>
      </c>
      <c r="Y6" s="18" t="str">
        <f t="shared" si="3"/>
        <v/>
      </c>
      <c r="Z6" s="10" t="str">
        <f t="shared" si="4"/>
        <v/>
      </c>
    </row>
    <row r="7" spans="1:27" ht="13.8" x14ac:dyDescent="0.3">
      <c r="A7">
        <v>4</v>
      </c>
      <c r="B7" s="27" t="str">
        <f>IF(ISBLANK(Gesamt!B7),"",Gesamt!B7)</f>
        <v>Daniela Daune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20" t="str">
        <f t="shared" si="5"/>
        <v/>
      </c>
      <c r="T7" s="4" t="str">
        <f t="shared" si="0"/>
        <v/>
      </c>
      <c r="U7" s="19" t="str">
        <f t="shared" si="1"/>
        <v/>
      </c>
      <c r="V7" s="4" t="str">
        <f t="shared" si="2"/>
        <v/>
      </c>
      <c r="X7" s="10" t="str">
        <f t="shared" si="3"/>
        <v/>
      </c>
      <c r="Y7" s="18" t="str">
        <f t="shared" si="3"/>
        <v/>
      </c>
      <c r="Z7" s="10" t="str">
        <f t="shared" si="4"/>
        <v/>
      </c>
    </row>
    <row r="8" spans="1:27" ht="13.8" x14ac:dyDescent="0.3">
      <c r="A8">
        <v>5</v>
      </c>
      <c r="B8" s="27" t="str">
        <f>IF(ISBLANK(Gesamt!B8),"",Gesamt!B8)</f>
        <v/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20" t="str">
        <f t="shared" si="5"/>
        <v/>
      </c>
      <c r="T8" s="4" t="str">
        <f t="shared" si="0"/>
        <v/>
      </c>
      <c r="U8" s="19" t="str">
        <f t="shared" si="1"/>
        <v/>
      </c>
      <c r="V8" s="4" t="str">
        <f t="shared" si="2"/>
        <v/>
      </c>
      <c r="X8" s="10" t="str">
        <f t="shared" si="3"/>
        <v/>
      </c>
      <c r="Y8" s="18" t="str">
        <f t="shared" si="3"/>
        <v/>
      </c>
      <c r="Z8" s="10" t="str">
        <f t="shared" si="4"/>
        <v/>
      </c>
    </row>
    <row r="9" spans="1:27" ht="13.8" x14ac:dyDescent="0.3">
      <c r="A9">
        <v>6</v>
      </c>
      <c r="B9" s="27" t="str">
        <f>IF(ISBLANK(Gesamt!B9),"",Gesamt!B9)</f>
        <v/>
      </c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20" t="str">
        <f t="shared" si="5"/>
        <v/>
      </c>
      <c r="T9" s="4" t="str">
        <f t="shared" si="0"/>
        <v/>
      </c>
      <c r="U9" s="19" t="str">
        <f t="shared" si="1"/>
        <v/>
      </c>
      <c r="V9" s="4" t="str">
        <f t="shared" si="2"/>
        <v/>
      </c>
      <c r="X9" s="10" t="str">
        <f t="shared" si="3"/>
        <v/>
      </c>
      <c r="Y9" s="18" t="str">
        <f t="shared" si="3"/>
        <v/>
      </c>
      <c r="Z9" s="10" t="str">
        <f t="shared" si="4"/>
        <v/>
      </c>
    </row>
    <row r="10" spans="1:27" ht="13.8" x14ac:dyDescent="0.3">
      <c r="A10">
        <v>7</v>
      </c>
      <c r="B10" s="27" t="str">
        <f>IF(ISBLANK(Gesamt!B10),"",Gesamt!B10)</f>
        <v/>
      </c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20" t="str">
        <f t="shared" si="5"/>
        <v/>
      </c>
      <c r="T10" s="4" t="str">
        <f t="shared" si="0"/>
        <v/>
      </c>
      <c r="U10" s="19" t="str">
        <f t="shared" si="1"/>
        <v/>
      </c>
      <c r="V10" s="4" t="str">
        <f t="shared" si="2"/>
        <v/>
      </c>
      <c r="X10" s="10" t="str">
        <f t="shared" si="3"/>
        <v/>
      </c>
      <c r="Y10" s="18" t="str">
        <f t="shared" si="3"/>
        <v/>
      </c>
      <c r="Z10" s="10" t="str">
        <f t="shared" si="4"/>
        <v/>
      </c>
    </row>
    <row r="11" spans="1:27" ht="13.8" x14ac:dyDescent="0.3">
      <c r="A11">
        <v>8</v>
      </c>
      <c r="B11" s="27" t="str">
        <f>IF(ISBLANK(Gesamt!B11),"",Gesamt!B11)</f>
        <v/>
      </c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20" t="str">
        <f t="shared" si="5"/>
        <v/>
      </c>
      <c r="T11" s="4" t="str">
        <f t="shared" si="0"/>
        <v/>
      </c>
      <c r="U11" s="19" t="str">
        <f t="shared" si="1"/>
        <v/>
      </c>
      <c r="V11" s="4" t="str">
        <f t="shared" si="2"/>
        <v/>
      </c>
      <c r="X11" s="10" t="str">
        <f t="shared" si="3"/>
        <v/>
      </c>
      <c r="Y11" s="18" t="str">
        <f t="shared" si="3"/>
        <v/>
      </c>
      <c r="Z11" s="10" t="str">
        <f t="shared" si="4"/>
        <v/>
      </c>
    </row>
    <row r="12" spans="1:27" ht="13.8" x14ac:dyDescent="0.3">
      <c r="A12">
        <v>9</v>
      </c>
      <c r="B12" s="27" t="str">
        <f>IF(ISBLANK(Gesamt!B12),"",Gesamt!B12)</f>
        <v/>
      </c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20" t="str">
        <f t="shared" si="5"/>
        <v/>
      </c>
      <c r="T12" s="4" t="str">
        <f t="shared" si="0"/>
        <v/>
      </c>
      <c r="U12" s="19" t="str">
        <f t="shared" si="1"/>
        <v/>
      </c>
      <c r="V12" s="4" t="str">
        <f t="shared" si="2"/>
        <v/>
      </c>
      <c r="X12" s="10" t="str">
        <f t="shared" si="3"/>
        <v/>
      </c>
      <c r="Y12" s="18" t="str">
        <f t="shared" si="3"/>
        <v/>
      </c>
      <c r="Z12" s="10" t="str">
        <f t="shared" si="4"/>
        <v/>
      </c>
    </row>
    <row r="13" spans="1:27" ht="13.8" x14ac:dyDescent="0.3">
      <c r="A13">
        <v>10</v>
      </c>
      <c r="B13" s="27" t="str">
        <f>IF(ISBLANK(Gesamt!B13),"",Gesamt!B13)</f>
        <v/>
      </c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20" t="str">
        <f t="shared" si="5"/>
        <v/>
      </c>
      <c r="T13" s="4" t="str">
        <f t="shared" si="0"/>
        <v/>
      </c>
      <c r="U13" s="19" t="str">
        <f t="shared" si="1"/>
        <v/>
      </c>
      <c r="V13" s="4" t="str">
        <f t="shared" si="2"/>
        <v/>
      </c>
      <c r="X13" s="10" t="str">
        <f t="shared" si="3"/>
        <v/>
      </c>
      <c r="Y13" s="18" t="str">
        <f t="shared" si="3"/>
        <v/>
      </c>
      <c r="Z13" s="10" t="str">
        <f t="shared" si="4"/>
        <v/>
      </c>
    </row>
    <row r="14" spans="1:27" ht="13.8" x14ac:dyDescent="0.3">
      <c r="A14">
        <v>11</v>
      </c>
      <c r="B14" s="27" t="str">
        <f>IF(ISBLANK(Gesamt!B14),"",Gesamt!B14)</f>
        <v/>
      </c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20" t="str">
        <f t="shared" si="5"/>
        <v/>
      </c>
      <c r="T14" s="4" t="str">
        <f t="shared" si="0"/>
        <v/>
      </c>
      <c r="U14" s="19" t="str">
        <f t="shared" si="1"/>
        <v/>
      </c>
      <c r="V14" s="4" t="str">
        <f t="shared" si="2"/>
        <v/>
      </c>
      <c r="X14" s="10" t="str">
        <f t="shared" si="3"/>
        <v/>
      </c>
      <c r="Y14" s="18" t="str">
        <f t="shared" si="3"/>
        <v/>
      </c>
      <c r="Z14" s="10" t="str">
        <f t="shared" si="4"/>
        <v/>
      </c>
    </row>
    <row r="15" spans="1:27" ht="13.8" x14ac:dyDescent="0.3">
      <c r="A15">
        <v>12</v>
      </c>
      <c r="B15" s="27" t="str">
        <f>IF(ISBLANK(Gesamt!B15),"",Gesamt!B15)</f>
        <v/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20" t="str">
        <f t="shared" si="5"/>
        <v/>
      </c>
      <c r="T15" s="4" t="str">
        <f t="shared" si="0"/>
        <v/>
      </c>
      <c r="U15" s="19" t="str">
        <f t="shared" si="1"/>
        <v/>
      </c>
      <c r="V15" s="4" t="str">
        <f t="shared" si="2"/>
        <v/>
      </c>
      <c r="X15" s="10" t="str">
        <f t="shared" si="3"/>
        <v/>
      </c>
      <c r="Y15" s="18" t="str">
        <f t="shared" si="3"/>
        <v/>
      </c>
      <c r="Z15" s="10" t="str">
        <f t="shared" si="4"/>
        <v/>
      </c>
    </row>
    <row r="16" spans="1:27" ht="13.8" x14ac:dyDescent="0.3">
      <c r="A16">
        <v>13</v>
      </c>
      <c r="B16" s="27" t="str">
        <f>IF(ISBLANK(Gesamt!B16),"",Gesamt!B16)</f>
        <v/>
      </c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20" t="str">
        <f t="shared" si="5"/>
        <v/>
      </c>
      <c r="T16" s="4" t="str">
        <f t="shared" si="0"/>
        <v/>
      </c>
      <c r="U16" s="19" t="str">
        <f t="shared" si="1"/>
        <v/>
      </c>
      <c r="V16" s="4" t="str">
        <f t="shared" si="2"/>
        <v/>
      </c>
      <c r="X16" s="10" t="str">
        <f t="shared" si="3"/>
        <v/>
      </c>
      <c r="Y16" s="18" t="str">
        <f t="shared" si="3"/>
        <v/>
      </c>
      <c r="Z16" s="10" t="str">
        <f t="shared" si="4"/>
        <v/>
      </c>
    </row>
    <row r="17" spans="1:26" ht="13.8" x14ac:dyDescent="0.3">
      <c r="A17">
        <v>14</v>
      </c>
      <c r="B17" s="27" t="str">
        <f>IF(ISBLANK(Gesamt!B17),"",Gesamt!B17)</f>
        <v/>
      </c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20" t="str">
        <f t="shared" si="5"/>
        <v/>
      </c>
      <c r="T17" s="4" t="str">
        <f t="shared" si="0"/>
        <v/>
      </c>
      <c r="U17" s="19" t="str">
        <f t="shared" si="1"/>
        <v/>
      </c>
      <c r="V17" s="4" t="str">
        <f t="shared" si="2"/>
        <v/>
      </c>
      <c r="X17" s="10" t="str">
        <f t="shared" si="3"/>
        <v/>
      </c>
      <c r="Y17" s="18" t="str">
        <f t="shared" si="3"/>
        <v/>
      </c>
      <c r="Z17" s="10" t="str">
        <f t="shared" si="4"/>
        <v/>
      </c>
    </row>
    <row r="18" spans="1:26" ht="13.8" x14ac:dyDescent="0.3">
      <c r="A18">
        <v>15</v>
      </c>
      <c r="B18" s="27" t="str">
        <f>IF(ISBLANK(Gesamt!B18),"",Gesamt!B18)</f>
        <v/>
      </c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20" t="str">
        <f t="shared" si="5"/>
        <v/>
      </c>
      <c r="T18" s="4" t="str">
        <f t="shared" si="0"/>
        <v/>
      </c>
      <c r="U18" s="19" t="str">
        <f t="shared" si="1"/>
        <v/>
      </c>
      <c r="V18" s="4" t="str">
        <f t="shared" si="2"/>
        <v/>
      </c>
      <c r="X18" s="10" t="str">
        <f t="shared" si="3"/>
        <v/>
      </c>
      <c r="Y18" s="18" t="str">
        <f t="shared" si="3"/>
        <v/>
      </c>
      <c r="Z18" s="10" t="str">
        <f t="shared" si="4"/>
        <v/>
      </c>
    </row>
    <row r="19" spans="1:26" ht="13.8" x14ac:dyDescent="0.3">
      <c r="A19">
        <v>16</v>
      </c>
      <c r="B19" s="27" t="str">
        <f>IF(ISBLANK(Gesamt!B19),"",Gesamt!B19)</f>
        <v/>
      </c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20" t="str">
        <f t="shared" si="5"/>
        <v/>
      </c>
      <c r="T19" s="4" t="str">
        <f t="shared" si="0"/>
        <v/>
      </c>
      <c r="U19" s="19" t="str">
        <f t="shared" si="1"/>
        <v/>
      </c>
      <c r="V19" s="4" t="str">
        <f t="shared" si="2"/>
        <v/>
      </c>
      <c r="X19" s="10" t="str">
        <f t="shared" si="3"/>
        <v/>
      </c>
      <c r="Y19" s="18" t="str">
        <f t="shared" si="3"/>
        <v/>
      </c>
      <c r="Z19" s="10" t="str">
        <f t="shared" si="4"/>
        <v/>
      </c>
    </row>
    <row r="20" spans="1:26" ht="13.8" x14ac:dyDescent="0.3">
      <c r="A20">
        <v>17</v>
      </c>
      <c r="B20" s="27" t="str">
        <f>IF(ISBLANK(Gesamt!B20),"",Gesamt!B20)</f>
        <v/>
      </c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20" t="str">
        <f t="shared" si="5"/>
        <v/>
      </c>
      <c r="T20" s="4" t="str">
        <f t="shared" si="0"/>
        <v/>
      </c>
      <c r="U20" s="19" t="str">
        <f t="shared" si="1"/>
        <v/>
      </c>
      <c r="V20" s="4" t="str">
        <f t="shared" si="2"/>
        <v/>
      </c>
      <c r="X20" s="10" t="str">
        <f t="shared" si="3"/>
        <v/>
      </c>
      <c r="Y20" s="18" t="str">
        <f t="shared" si="3"/>
        <v/>
      </c>
      <c r="Z20" s="10" t="str">
        <f t="shared" si="4"/>
        <v/>
      </c>
    </row>
    <row r="21" spans="1:26" ht="13.8" x14ac:dyDescent="0.3">
      <c r="A21">
        <v>18</v>
      </c>
      <c r="B21" s="27" t="str">
        <f>IF(ISBLANK(Gesamt!B21),"",Gesamt!B21)</f>
        <v/>
      </c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20" t="str">
        <f t="shared" si="5"/>
        <v/>
      </c>
      <c r="T21" s="4" t="str">
        <f t="shared" si="0"/>
        <v/>
      </c>
      <c r="U21" s="19" t="str">
        <f t="shared" si="1"/>
        <v/>
      </c>
      <c r="V21" s="4" t="str">
        <f t="shared" si="2"/>
        <v/>
      </c>
      <c r="X21" s="10" t="str">
        <f t="shared" si="3"/>
        <v/>
      </c>
      <c r="Y21" s="18" t="str">
        <f t="shared" si="3"/>
        <v/>
      </c>
      <c r="Z21" s="10" t="str">
        <f t="shared" si="4"/>
        <v/>
      </c>
    </row>
    <row r="22" spans="1:26" ht="13.8" x14ac:dyDescent="0.3">
      <c r="A22">
        <v>19</v>
      </c>
      <c r="B22" s="27" t="str">
        <f>IF(ISBLANK(Gesamt!B22),"",Gesamt!B22)</f>
        <v/>
      </c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20" t="str">
        <f t="shared" si="5"/>
        <v/>
      </c>
      <c r="T22" s="4" t="str">
        <f t="shared" si="0"/>
        <v/>
      </c>
      <c r="U22" s="19" t="str">
        <f t="shared" si="1"/>
        <v/>
      </c>
      <c r="V22" s="4" t="str">
        <f t="shared" si="2"/>
        <v/>
      </c>
      <c r="X22" s="10" t="str">
        <f t="shared" si="3"/>
        <v/>
      </c>
      <c r="Y22" s="18" t="str">
        <f t="shared" si="3"/>
        <v/>
      </c>
      <c r="Z22" s="10" t="str">
        <f t="shared" si="4"/>
        <v/>
      </c>
    </row>
    <row r="23" spans="1:26" ht="13.8" x14ac:dyDescent="0.3">
      <c r="A23">
        <v>20</v>
      </c>
      <c r="B23" s="27" t="str">
        <f>IF(ISBLANK(Gesamt!B23),"",Gesamt!B23)</f>
        <v/>
      </c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20" t="str">
        <f t="shared" si="5"/>
        <v/>
      </c>
      <c r="T23" s="4" t="str">
        <f t="shared" si="0"/>
        <v/>
      </c>
      <c r="U23" s="19" t="str">
        <f t="shared" si="1"/>
        <v/>
      </c>
      <c r="V23" s="4" t="str">
        <f t="shared" si="2"/>
        <v/>
      </c>
      <c r="X23" s="10" t="str">
        <f t="shared" si="3"/>
        <v/>
      </c>
      <c r="Y23" s="18" t="str">
        <f t="shared" si="3"/>
        <v/>
      </c>
      <c r="Z23" s="10" t="str">
        <f t="shared" si="4"/>
        <v/>
      </c>
    </row>
    <row r="24" spans="1:26" ht="13.8" x14ac:dyDescent="0.3">
      <c r="A24">
        <v>21</v>
      </c>
      <c r="B24" s="27" t="str">
        <f>IF(ISBLANK(Gesamt!B24),"",Gesamt!B24)</f>
        <v/>
      </c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20" t="str">
        <f t="shared" si="5"/>
        <v/>
      </c>
      <c r="T24" s="4" t="str">
        <f t="shared" si="0"/>
        <v/>
      </c>
      <c r="U24" s="19" t="str">
        <f t="shared" si="1"/>
        <v/>
      </c>
      <c r="V24" s="4" t="str">
        <f t="shared" si="2"/>
        <v/>
      </c>
      <c r="X24" s="10" t="str">
        <f t="shared" si="3"/>
        <v/>
      </c>
      <c r="Y24" s="18" t="str">
        <f t="shared" si="3"/>
        <v/>
      </c>
      <c r="Z24" s="10" t="str">
        <f t="shared" si="4"/>
        <v/>
      </c>
    </row>
    <row r="25" spans="1:26" ht="13.8" x14ac:dyDescent="0.3">
      <c r="A25">
        <v>22</v>
      </c>
      <c r="B25" s="27" t="str">
        <f>IF(ISBLANK(Gesamt!B25),"",Gesamt!B25)</f>
        <v/>
      </c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20" t="str">
        <f t="shared" si="5"/>
        <v/>
      </c>
      <c r="T25" s="4" t="str">
        <f t="shared" si="0"/>
        <v/>
      </c>
      <c r="U25" s="19" t="str">
        <f t="shared" si="1"/>
        <v/>
      </c>
      <c r="V25" s="4" t="str">
        <f t="shared" si="2"/>
        <v/>
      </c>
      <c r="X25" s="10" t="str">
        <f t="shared" si="3"/>
        <v/>
      </c>
      <c r="Y25" s="18" t="str">
        <f t="shared" si="3"/>
        <v/>
      </c>
      <c r="Z25" s="10" t="str">
        <f t="shared" si="4"/>
        <v/>
      </c>
    </row>
    <row r="26" spans="1:26" ht="13.8" x14ac:dyDescent="0.3">
      <c r="A26">
        <v>23</v>
      </c>
      <c r="B26" s="27" t="str">
        <f>IF(ISBLANK(Gesamt!B26),"",Gesamt!B26)</f>
        <v/>
      </c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20" t="str">
        <f t="shared" si="5"/>
        <v/>
      </c>
      <c r="T26" s="4" t="str">
        <f t="shared" si="0"/>
        <v/>
      </c>
      <c r="U26" s="19" t="str">
        <f t="shared" si="1"/>
        <v/>
      </c>
      <c r="V26" s="4" t="str">
        <f t="shared" si="2"/>
        <v/>
      </c>
      <c r="X26" s="10" t="str">
        <f t="shared" si="3"/>
        <v/>
      </c>
      <c r="Y26" s="18" t="str">
        <f t="shared" si="3"/>
        <v/>
      </c>
      <c r="Z26" s="10" t="str">
        <f t="shared" si="4"/>
        <v/>
      </c>
    </row>
    <row r="27" spans="1:26" ht="13.8" x14ac:dyDescent="0.3">
      <c r="A27">
        <v>24</v>
      </c>
      <c r="B27" s="27" t="str">
        <f>IF(ISBLANK(Gesamt!B27),"",Gesamt!B27)</f>
        <v/>
      </c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20" t="str">
        <f t="shared" si="5"/>
        <v/>
      </c>
      <c r="T27" s="4" t="str">
        <f t="shared" si="0"/>
        <v/>
      </c>
      <c r="U27" s="19" t="str">
        <f t="shared" si="1"/>
        <v/>
      </c>
      <c r="V27" s="4" t="str">
        <f t="shared" si="2"/>
        <v/>
      </c>
      <c r="X27" s="10" t="str">
        <f t="shared" si="3"/>
        <v/>
      </c>
      <c r="Y27" s="18" t="str">
        <f t="shared" si="3"/>
        <v/>
      </c>
      <c r="Z27" s="10" t="str">
        <f t="shared" si="4"/>
        <v/>
      </c>
    </row>
    <row r="28" spans="1:26" ht="13.8" x14ac:dyDescent="0.3">
      <c r="A28">
        <v>25</v>
      </c>
      <c r="B28" s="27" t="str">
        <f>IF(ISBLANK(Gesamt!B28),"",Gesamt!B28)</f>
        <v/>
      </c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20" t="str">
        <f t="shared" si="5"/>
        <v/>
      </c>
      <c r="T28" s="4" t="str">
        <f t="shared" si="0"/>
        <v/>
      </c>
      <c r="U28" s="19" t="str">
        <f t="shared" si="1"/>
        <v/>
      </c>
      <c r="V28" s="4" t="str">
        <f t="shared" si="2"/>
        <v/>
      </c>
      <c r="X28" s="10" t="str">
        <f t="shared" si="3"/>
        <v/>
      </c>
      <c r="Y28" s="18" t="str">
        <f t="shared" si="3"/>
        <v/>
      </c>
      <c r="Z28" s="10" t="str">
        <f t="shared" si="4"/>
        <v/>
      </c>
    </row>
    <row r="29" spans="1:26" ht="13.8" x14ac:dyDescent="0.3">
      <c r="A29">
        <v>26</v>
      </c>
      <c r="B29" s="27" t="str">
        <f>IF(ISBLANK(Gesamt!B29),"",Gesamt!B29)</f>
        <v/>
      </c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20" t="str">
        <f t="shared" si="5"/>
        <v/>
      </c>
      <c r="T29" s="4" t="str">
        <f t="shared" si="0"/>
        <v/>
      </c>
      <c r="U29" s="19" t="str">
        <f t="shared" si="1"/>
        <v/>
      </c>
      <c r="V29" s="4" t="str">
        <f t="shared" si="2"/>
        <v/>
      </c>
      <c r="X29" s="10" t="str">
        <f t="shared" si="3"/>
        <v/>
      </c>
      <c r="Y29" s="18" t="str">
        <f t="shared" si="3"/>
        <v/>
      </c>
      <c r="Z29" s="10" t="str">
        <f t="shared" si="4"/>
        <v/>
      </c>
    </row>
    <row r="30" spans="1:26" ht="13.8" x14ac:dyDescent="0.3">
      <c r="A30">
        <v>27</v>
      </c>
      <c r="B30" s="27" t="str">
        <f>IF(ISBLANK(Gesamt!B30),"",Gesamt!B30)</f>
        <v/>
      </c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20" t="str">
        <f t="shared" si="5"/>
        <v/>
      </c>
      <c r="T30" s="4" t="str">
        <f t="shared" si="0"/>
        <v/>
      </c>
      <c r="U30" s="19" t="str">
        <f t="shared" si="1"/>
        <v/>
      </c>
      <c r="V30" s="4" t="str">
        <f t="shared" si="2"/>
        <v/>
      </c>
      <c r="X30" s="10" t="str">
        <f t="shared" si="3"/>
        <v/>
      </c>
      <c r="Y30" s="18" t="str">
        <f t="shared" si="3"/>
        <v/>
      </c>
      <c r="Z30" s="10" t="str">
        <f t="shared" si="4"/>
        <v/>
      </c>
    </row>
    <row r="31" spans="1:26" ht="13.8" x14ac:dyDescent="0.3">
      <c r="A31">
        <v>28</v>
      </c>
      <c r="B31" s="27" t="str">
        <f>IF(ISBLANK(Gesamt!B31),"",Gesamt!B31)</f>
        <v/>
      </c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20" t="str">
        <f t="shared" si="5"/>
        <v/>
      </c>
      <c r="T31" s="4" t="str">
        <f t="shared" si="0"/>
        <v/>
      </c>
      <c r="U31" s="19" t="str">
        <f t="shared" si="1"/>
        <v/>
      </c>
      <c r="V31" s="4" t="str">
        <f t="shared" si="2"/>
        <v/>
      </c>
      <c r="X31" s="10" t="str">
        <f t="shared" si="3"/>
        <v/>
      </c>
      <c r="Y31" s="18" t="str">
        <f t="shared" si="3"/>
        <v/>
      </c>
      <c r="Z31" s="10" t="str">
        <f t="shared" si="4"/>
        <v/>
      </c>
    </row>
    <row r="32" spans="1:26" ht="13.8" x14ac:dyDescent="0.3">
      <c r="A32">
        <v>29</v>
      </c>
      <c r="B32" s="27" t="str">
        <f>IF(ISBLANK(Gesamt!B32),"",Gesamt!B32)</f>
        <v/>
      </c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20" t="str">
        <f t="shared" si="5"/>
        <v/>
      </c>
      <c r="T32" s="4" t="str">
        <f t="shared" si="0"/>
        <v/>
      </c>
      <c r="U32" s="19" t="str">
        <f t="shared" si="1"/>
        <v/>
      </c>
      <c r="V32" s="4" t="str">
        <f t="shared" si="2"/>
        <v/>
      </c>
      <c r="X32" s="10" t="str">
        <f t="shared" si="3"/>
        <v/>
      </c>
      <c r="Y32" s="18" t="str">
        <f t="shared" si="3"/>
        <v/>
      </c>
      <c r="Z32" s="10" t="str">
        <f t="shared" si="4"/>
        <v/>
      </c>
    </row>
    <row r="33" spans="1:27" ht="13.8" x14ac:dyDescent="0.3">
      <c r="A33">
        <v>30</v>
      </c>
      <c r="B33" s="27" t="str">
        <f>IF(ISBLANK(Gesamt!B33),"",Gesamt!B33)</f>
        <v/>
      </c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20" t="str">
        <f t="shared" si="5"/>
        <v/>
      </c>
      <c r="T33" s="4" t="str">
        <f t="shared" si="0"/>
        <v/>
      </c>
      <c r="U33" s="19" t="str">
        <f t="shared" si="1"/>
        <v/>
      </c>
      <c r="V33" s="4" t="str">
        <f t="shared" si="2"/>
        <v/>
      </c>
      <c r="X33" s="10" t="str">
        <f t="shared" si="3"/>
        <v/>
      </c>
      <c r="Y33" s="18" t="str">
        <f t="shared" si="3"/>
        <v/>
      </c>
      <c r="Z33" s="10" t="str">
        <f t="shared" si="4"/>
        <v/>
      </c>
    </row>
    <row r="34" spans="1:27" ht="13.8" x14ac:dyDescent="0.3">
      <c r="A34">
        <v>31</v>
      </c>
      <c r="B34" s="27" t="str">
        <f>IF(ISBLANK(Gesamt!B34),"",Gesamt!B34)</f>
        <v/>
      </c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20" t="str">
        <f t="shared" si="5"/>
        <v/>
      </c>
      <c r="T34" s="4" t="str">
        <f t="shared" si="0"/>
        <v/>
      </c>
      <c r="U34" s="19" t="str">
        <f t="shared" si="1"/>
        <v/>
      </c>
      <c r="V34" s="4" t="str">
        <f t="shared" si="2"/>
        <v/>
      </c>
      <c r="X34" s="10" t="str">
        <f t="shared" si="3"/>
        <v/>
      </c>
      <c r="Y34" s="18" t="str">
        <f t="shared" si="3"/>
        <v/>
      </c>
      <c r="Z34" s="10" t="str">
        <f t="shared" si="4"/>
        <v/>
      </c>
    </row>
    <row r="35" spans="1:27" ht="13.8" x14ac:dyDescent="0.3">
      <c r="A35">
        <v>32</v>
      </c>
      <c r="B35" s="27" t="str">
        <f>IF(ISBLANK(Gesamt!B35),"",Gesamt!B35)</f>
        <v/>
      </c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20" t="str">
        <f t="shared" si="5"/>
        <v/>
      </c>
      <c r="T35" s="4" t="str">
        <f t="shared" si="0"/>
        <v/>
      </c>
      <c r="U35" s="19" t="str">
        <f t="shared" si="1"/>
        <v/>
      </c>
      <c r="V35" s="4" t="str">
        <f t="shared" si="2"/>
        <v/>
      </c>
      <c r="X35" s="10" t="str">
        <f t="shared" si="3"/>
        <v/>
      </c>
      <c r="Y35" s="18" t="str">
        <f t="shared" si="3"/>
        <v/>
      </c>
      <c r="Z35" s="10" t="str">
        <f t="shared" si="4"/>
        <v/>
      </c>
    </row>
    <row r="36" spans="1:27" ht="13.8" x14ac:dyDescent="0.3">
      <c r="A36">
        <v>33</v>
      </c>
      <c r="B36" s="27" t="str">
        <f>IF(ISBLANK(Gesamt!B36),"",Gesamt!B36)</f>
        <v/>
      </c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20" t="str">
        <f t="shared" si="5"/>
        <v/>
      </c>
      <c r="T36" s="4" t="str">
        <f t="shared" si="0"/>
        <v/>
      </c>
      <c r="U36" s="19" t="str">
        <f t="shared" si="1"/>
        <v/>
      </c>
      <c r="V36" s="4" t="str">
        <f t="shared" si="2"/>
        <v/>
      </c>
      <c r="X36" s="10" t="str">
        <f t="shared" si="3"/>
        <v/>
      </c>
      <c r="Y36" s="18" t="str">
        <f t="shared" si="3"/>
        <v/>
      </c>
      <c r="Z36" s="10" t="str">
        <f t="shared" si="4"/>
        <v/>
      </c>
    </row>
    <row r="37" spans="1:27" ht="14.4" thickBot="1" x14ac:dyDescent="0.35">
      <c r="A37">
        <v>34</v>
      </c>
      <c r="B37" s="27" t="str">
        <f>IF(ISBLANK(Gesamt!B37),"",Gesamt!B37)</f>
        <v/>
      </c>
      <c r="C37" s="44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32" t="str">
        <f t="shared" si="5"/>
        <v/>
      </c>
      <c r="T37" s="34" t="str">
        <f t="shared" si="0"/>
        <v/>
      </c>
      <c r="U37" s="31" t="str">
        <f t="shared" si="1"/>
        <v/>
      </c>
      <c r="V37" s="34" t="str">
        <f t="shared" si="2"/>
        <v/>
      </c>
      <c r="W37" s="29"/>
      <c r="X37" s="45" t="str">
        <f t="shared" si="3"/>
        <v/>
      </c>
      <c r="Y37" s="46" t="str">
        <f t="shared" si="3"/>
        <v/>
      </c>
      <c r="Z37" s="45" t="str">
        <f t="shared" si="4"/>
        <v/>
      </c>
    </row>
    <row r="38" spans="1:27" x14ac:dyDescent="0.25">
      <c r="B38" s="1" t="s">
        <v>8</v>
      </c>
      <c r="C38" s="4" t="e">
        <f t="shared" ref="C38:S38" si="6">AVERAGE(C4:C37)</f>
        <v>#DIV/0!</v>
      </c>
      <c r="D38" s="4" t="e">
        <f t="shared" si="6"/>
        <v>#DIV/0!</v>
      </c>
      <c r="E38" s="4" t="e">
        <f t="shared" si="6"/>
        <v>#DIV/0!</v>
      </c>
      <c r="F38" s="4" t="e">
        <f t="shared" si="6"/>
        <v>#DIV/0!</v>
      </c>
      <c r="G38" s="4" t="e">
        <f t="shared" si="6"/>
        <v>#DIV/0!</v>
      </c>
      <c r="H38" s="4" t="e">
        <f t="shared" si="6"/>
        <v>#DIV/0!</v>
      </c>
      <c r="I38" s="4" t="e">
        <f t="shared" si="6"/>
        <v>#DIV/0!</v>
      </c>
      <c r="J38" s="4" t="e">
        <f t="shared" si="6"/>
        <v>#DIV/0!</v>
      </c>
      <c r="K38" s="4" t="e">
        <f t="shared" si="6"/>
        <v>#DIV/0!</v>
      </c>
      <c r="L38" s="4" t="e">
        <f t="shared" si="6"/>
        <v>#DIV/0!</v>
      </c>
      <c r="M38" s="4" t="e">
        <f t="shared" si="6"/>
        <v>#DIV/0!</v>
      </c>
      <c r="N38" s="4" t="e">
        <f t="shared" si="6"/>
        <v>#DIV/0!</v>
      </c>
      <c r="O38" s="4" t="e">
        <f t="shared" si="6"/>
        <v>#DIV/0!</v>
      </c>
      <c r="P38" s="4" t="e">
        <f t="shared" si="6"/>
        <v>#DIV/0!</v>
      </c>
      <c r="Q38" s="4" t="e">
        <f t="shared" si="6"/>
        <v>#DIV/0!</v>
      </c>
      <c r="R38" s="4" t="e">
        <f t="shared" si="6"/>
        <v>#DIV/0!</v>
      </c>
      <c r="S38" s="43" t="e">
        <f t="shared" si="6"/>
        <v>#DIV/0!</v>
      </c>
      <c r="T38" s="110" t="e">
        <f>ROUNDDOWN(AVERAGE(U4:U37),2)</f>
        <v>#DIV/0!</v>
      </c>
      <c r="U38" s="111"/>
      <c r="V38" s="111"/>
      <c r="X38" s="108" t="e">
        <f>IF(ISBLANK($Z$41),"",ROUNDDOWN(AVERAGE(Y4:Y37),2))</f>
        <v>#DIV/0!</v>
      </c>
      <c r="Y38" s="108"/>
      <c r="Z38" s="108"/>
    </row>
    <row r="40" spans="1:27" ht="21" x14ac:dyDescent="0.4">
      <c r="B40" s="6" t="s">
        <v>3</v>
      </c>
      <c r="C40" s="6"/>
      <c r="D40" s="6"/>
      <c r="E40" s="6"/>
      <c r="F40" s="6"/>
      <c r="G40" s="6"/>
      <c r="Q40" s="107" t="s">
        <v>43</v>
      </c>
      <c r="R40" s="107"/>
      <c r="S40" s="113"/>
      <c r="T40" s="113"/>
      <c r="W40" s="74"/>
      <c r="X40" s="75"/>
      <c r="Y40" s="75"/>
      <c r="Z40" s="18"/>
      <c r="AA40" s="18"/>
    </row>
    <row r="41" spans="1:27" ht="13.8" thickBot="1" x14ac:dyDescent="0.3">
      <c r="B41" s="7" t="s">
        <v>1</v>
      </c>
      <c r="C41" s="7"/>
      <c r="D41" s="120">
        <v>6</v>
      </c>
      <c r="E41" s="116"/>
      <c r="F41" s="115">
        <v>5</v>
      </c>
      <c r="G41" s="116"/>
      <c r="H41" s="115">
        <v>4</v>
      </c>
      <c r="I41" s="116"/>
      <c r="J41" s="115">
        <v>3</v>
      </c>
      <c r="K41" s="116"/>
      <c r="L41" s="115">
        <v>2</v>
      </c>
      <c r="M41" s="116"/>
      <c r="N41" s="115">
        <v>1</v>
      </c>
      <c r="O41" s="120"/>
      <c r="R41" t="s">
        <v>64</v>
      </c>
      <c r="S41" s="73"/>
      <c r="W41" s="107" t="s">
        <v>44</v>
      </c>
      <c r="X41" s="107"/>
      <c r="Y41" s="107"/>
      <c r="Z41" s="53" t="s">
        <v>67</v>
      </c>
    </row>
    <row r="42" spans="1:27" ht="13.8" thickBot="1" x14ac:dyDescent="0.3">
      <c r="B42" s="7" t="s">
        <v>4</v>
      </c>
      <c r="C42" s="7"/>
      <c r="D42" s="41">
        <v>0</v>
      </c>
      <c r="E42" s="24"/>
      <c r="F42" s="17">
        <f>E42+0.5</f>
        <v>0.5</v>
      </c>
      <c r="G42" s="24"/>
      <c r="H42" s="17">
        <f>G42+0.5</f>
        <v>0.5</v>
      </c>
      <c r="I42" s="24"/>
      <c r="J42" s="17">
        <f>I42+0.5</f>
        <v>0.5</v>
      </c>
      <c r="K42" s="24"/>
      <c r="L42" s="17">
        <f>K42+0.5</f>
        <v>0.5</v>
      </c>
      <c r="M42" s="24"/>
      <c r="N42" s="17">
        <f>M42+0.5</f>
        <v>0.5</v>
      </c>
      <c r="O42" s="36">
        <f>S3</f>
        <v>0</v>
      </c>
      <c r="R42" t="s">
        <v>65</v>
      </c>
      <c r="S42" s="73"/>
    </row>
    <row r="43" spans="1:27" ht="13.8" thickBot="1" x14ac:dyDescent="0.3">
      <c r="B43" s="7" t="s">
        <v>5</v>
      </c>
      <c r="C43" s="7"/>
      <c r="D43" s="123">
        <f>COUNTIF(U4:U37,6)</f>
        <v>0</v>
      </c>
      <c r="E43" s="119"/>
      <c r="F43" s="118">
        <f>COUNTIF(U4:U37,5)</f>
        <v>0</v>
      </c>
      <c r="G43" s="119"/>
      <c r="H43" s="118">
        <f>COUNTIF(U4:U37,4)</f>
        <v>0</v>
      </c>
      <c r="I43" s="119"/>
      <c r="J43" s="118">
        <f>COUNTIF(U4:U37,3)</f>
        <v>0</v>
      </c>
      <c r="K43" s="119"/>
      <c r="L43" s="118">
        <f>COUNTIF(U4:U37,2)</f>
        <v>0</v>
      </c>
      <c r="M43" s="119"/>
      <c r="N43" s="118">
        <f>COUNTIF(U4:U37,1)</f>
        <v>0</v>
      </c>
      <c r="O43" s="123"/>
    </row>
    <row r="44" spans="1:27" x14ac:dyDescent="0.25">
      <c r="D44" s="122" t="e">
        <f>(D43+F43)/U46</f>
        <v>#DIV/0!</v>
      </c>
      <c r="E44" s="122"/>
      <c r="F44" s="122"/>
      <c r="G44" s="122"/>
    </row>
    <row r="45" spans="1:27" ht="6" customHeight="1" x14ac:dyDescent="0.25"/>
    <row r="46" spans="1:27" ht="13.8" x14ac:dyDescent="0.25">
      <c r="B46" s="7" t="s">
        <v>7</v>
      </c>
      <c r="C46" s="7"/>
      <c r="D46" s="7"/>
      <c r="E46" s="10">
        <v>20</v>
      </c>
      <c r="F46" s="10"/>
      <c r="G46" s="10">
        <v>40</v>
      </c>
      <c r="H46" s="10"/>
      <c r="I46" s="10">
        <v>55</v>
      </c>
      <c r="J46" s="10"/>
      <c r="K46" s="10">
        <v>70</v>
      </c>
      <c r="L46" s="10"/>
      <c r="M46" s="10">
        <v>85</v>
      </c>
      <c r="R46" s="112" t="s">
        <v>51</v>
      </c>
      <c r="S46" s="112"/>
      <c r="T46" s="112"/>
      <c r="U46" s="105">
        <f>$D$43+$F$43+$H$43+$J$43+$L$43+$N$43</f>
        <v>0</v>
      </c>
      <c r="V46" s="105"/>
    </row>
    <row r="47" spans="1:27" x14ac:dyDescent="0.25">
      <c r="E47" s="4">
        <f>O42*E46/100</f>
        <v>0</v>
      </c>
      <c r="F47"/>
      <c r="G47" s="4">
        <f>O42*G46/100</f>
        <v>0</v>
      </c>
      <c r="I47" s="4">
        <f>O42*I46/100</f>
        <v>0</v>
      </c>
      <c r="K47" s="4">
        <f>O42*K46/100</f>
        <v>0</v>
      </c>
      <c r="M47" s="4">
        <f>O42*M46/100</f>
        <v>0</v>
      </c>
      <c r="T47" s="72"/>
      <c r="U47" s="72"/>
      <c r="V47" s="72"/>
    </row>
    <row r="48" spans="1:27" x14ac:dyDescent="0.25">
      <c r="T48" s="72"/>
      <c r="U48" s="72"/>
      <c r="V48" s="72"/>
    </row>
    <row r="49" spans="1:22" ht="15.6" x14ac:dyDescent="0.3">
      <c r="B49" s="48" t="s">
        <v>55</v>
      </c>
      <c r="T49" s="72"/>
      <c r="U49" s="72"/>
      <c r="V49" s="72"/>
    </row>
    <row r="50" spans="1:22" x14ac:dyDescent="0.25">
      <c r="B50" s="47" t="s">
        <v>2</v>
      </c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4" t="s">
        <v>0</v>
      </c>
      <c r="T50" s="121" t="s">
        <v>1</v>
      </c>
      <c r="U50" s="121"/>
      <c r="V50" s="121"/>
    </row>
    <row r="51" spans="1:22" x14ac:dyDescent="0.25">
      <c r="B51" s="49" t="s">
        <v>6</v>
      </c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6">
        <f>SUM(C51:R51)</f>
        <v>0</v>
      </c>
      <c r="T51" s="95"/>
      <c r="U51" s="95"/>
      <c r="V51" s="95"/>
    </row>
    <row r="52" spans="1:22" x14ac:dyDescent="0.25">
      <c r="A52">
        <v>1</v>
      </c>
      <c r="B52" s="40"/>
      <c r="C52" s="97"/>
      <c r="D52" s="97"/>
      <c r="E52" s="97"/>
      <c r="F52" s="97"/>
      <c r="G52" s="97"/>
      <c r="H52" s="97"/>
      <c r="I52" s="97"/>
      <c r="J52" s="97"/>
      <c r="K52" s="97"/>
      <c r="L52" s="97"/>
      <c r="M52" s="97"/>
      <c r="N52" s="97"/>
      <c r="O52" s="97"/>
      <c r="P52" s="97"/>
      <c r="Q52" s="97"/>
      <c r="R52" s="97"/>
      <c r="S52" s="98">
        <f>SUM(C52:R52)</f>
        <v>0</v>
      </c>
      <c r="T52" s="97"/>
      <c r="U52" s="99"/>
      <c r="V52" s="97"/>
    </row>
    <row r="53" spans="1:22" x14ac:dyDescent="0.25">
      <c r="A53">
        <v>2</v>
      </c>
      <c r="B53" s="40"/>
      <c r="C53" s="97"/>
      <c r="D53" s="97"/>
      <c r="E53" s="97"/>
      <c r="F53" s="97"/>
      <c r="G53" s="97"/>
      <c r="H53" s="97"/>
      <c r="I53" s="97"/>
      <c r="J53" s="97"/>
      <c r="K53" s="97"/>
      <c r="L53" s="97"/>
      <c r="M53" s="97"/>
      <c r="N53" s="97"/>
      <c r="O53" s="97"/>
      <c r="P53" s="97"/>
      <c r="Q53" s="97"/>
      <c r="R53" s="97"/>
      <c r="S53" s="98">
        <f>SUM(C53:R53)</f>
        <v>0</v>
      </c>
      <c r="T53" s="97"/>
      <c r="U53" s="99"/>
      <c r="V53" s="97"/>
    </row>
    <row r="54" spans="1:22" x14ac:dyDescent="0.25">
      <c r="A54">
        <v>3</v>
      </c>
      <c r="B54" s="40"/>
      <c r="C54" s="97"/>
      <c r="D54" s="97"/>
      <c r="E54" s="97"/>
      <c r="F54" s="97"/>
      <c r="G54" s="97"/>
      <c r="H54" s="97"/>
      <c r="I54" s="97"/>
      <c r="J54" s="97"/>
      <c r="K54" s="97"/>
      <c r="L54" s="97"/>
      <c r="M54" s="97"/>
      <c r="N54" s="97"/>
      <c r="O54" s="97"/>
      <c r="P54" s="97"/>
      <c r="Q54" s="97"/>
      <c r="R54" s="97"/>
      <c r="S54" s="98">
        <f>SUM(C54:R54)</f>
        <v>0</v>
      </c>
      <c r="T54" s="97"/>
      <c r="U54" s="99"/>
      <c r="V54" s="97"/>
    </row>
    <row r="55" spans="1:22" ht="13.8" thickBot="1" x14ac:dyDescent="0.3">
      <c r="A55">
        <v>4</v>
      </c>
      <c r="B55" s="12"/>
      <c r="C55" s="100"/>
      <c r="D55" s="100"/>
      <c r="E55" s="100"/>
      <c r="F55" s="100"/>
      <c r="G55" s="100"/>
      <c r="H55" s="100"/>
      <c r="I55" s="100"/>
      <c r="J55" s="100"/>
      <c r="K55" s="100"/>
      <c r="L55" s="100"/>
      <c r="M55" s="100"/>
      <c r="N55" s="100"/>
      <c r="O55" s="100"/>
      <c r="P55" s="100"/>
      <c r="Q55" s="100"/>
      <c r="R55" s="100"/>
      <c r="S55" s="101">
        <f>SUM(C55:R55)</f>
        <v>0</v>
      </c>
      <c r="T55" s="100"/>
      <c r="U55" s="102"/>
      <c r="V55" s="100"/>
    </row>
    <row r="56" spans="1:22" x14ac:dyDescent="0.25">
      <c r="B56" s="1" t="s">
        <v>8</v>
      </c>
      <c r="C56" s="76"/>
      <c r="D56" s="76"/>
      <c r="E56" s="76"/>
      <c r="F56" s="76"/>
      <c r="G56" s="76"/>
      <c r="H56" s="76"/>
      <c r="I56" s="76"/>
      <c r="J56" s="76"/>
      <c r="K56" s="76"/>
      <c r="L56" s="76"/>
      <c r="M56" s="76"/>
      <c r="N56" s="76"/>
      <c r="O56" s="76"/>
      <c r="P56" s="76"/>
      <c r="Q56" s="76"/>
      <c r="R56" s="76"/>
      <c r="S56" s="103">
        <f>AVERAGE(S52:S55)</f>
        <v>0</v>
      </c>
      <c r="T56" s="104" t="e">
        <f>AVERAGE(U52:U55)</f>
        <v>#DIV/0!</v>
      </c>
      <c r="U56" s="104"/>
      <c r="V56" s="104"/>
    </row>
  </sheetData>
  <sheetProtection sheet="1" objects="1" scenarios="1"/>
  <mergeCells count="29">
    <mergeCell ref="N41:O41"/>
    <mergeCell ref="W41:Y41"/>
    <mergeCell ref="D43:E43"/>
    <mergeCell ref="F43:G43"/>
    <mergeCell ref="H43:I43"/>
    <mergeCell ref="J43:K43"/>
    <mergeCell ref="L43:M43"/>
    <mergeCell ref="N43:O43"/>
    <mergeCell ref="F41:G41"/>
    <mergeCell ref="H41:I41"/>
    <mergeCell ref="J41:K41"/>
    <mergeCell ref="D41:E41"/>
    <mergeCell ref="D44:G44"/>
    <mergeCell ref="L41:M41"/>
    <mergeCell ref="S1:U1"/>
    <mergeCell ref="T2:V2"/>
    <mergeCell ref="V1:Z1"/>
    <mergeCell ref="T38:V38"/>
    <mergeCell ref="A1:N1"/>
    <mergeCell ref="O1:Q1"/>
    <mergeCell ref="R46:T46"/>
    <mergeCell ref="U46:V46"/>
    <mergeCell ref="S40:T40"/>
    <mergeCell ref="T56:V56"/>
    <mergeCell ref="T50:V50"/>
    <mergeCell ref="X2:Z2"/>
    <mergeCell ref="X3:Z3"/>
    <mergeCell ref="X38:Z38"/>
    <mergeCell ref="Q40:R40"/>
  </mergeCells>
  <phoneticPr fontId="0" type="noConversion"/>
  <printOptions gridLines="1"/>
  <pageMargins left="0.78740157499999996" right="0.78740157499999996" top="0.39" bottom="0.36" header="0.33" footer="0.32"/>
  <pageSetup paperSize="9" scale="85" orientation="landscape" horizontalDpi="0" verticalDpi="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7176" r:id="rId4" name="CommandButton1">
          <controlPr defaultSize="0" print="0" autoLine="0" r:id="rId5">
            <anchor moveWithCells="1">
              <from>
                <xdr:col>13</xdr:col>
                <xdr:colOff>320040</xdr:colOff>
                <xdr:row>46</xdr:row>
                <xdr:rowOff>76200</xdr:rowOff>
              </from>
              <to>
                <xdr:col>17</xdr:col>
                <xdr:colOff>53340</xdr:colOff>
                <xdr:row>48</xdr:row>
                <xdr:rowOff>99060</xdr:rowOff>
              </to>
            </anchor>
          </controlPr>
        </control>
      </mc:Choice>
      <mc:Fallback>
        <control shapeId="7176" r:id="rId4" name="CommandButton1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7"/>
  <dimension ref="A1:AA56"/>
  <sheetViews>
    <sheetView topLeftCell="A16" zoomScale="75" workbookViewId="0">
      <selection activeCell="Z55" sqref="Z55"/>
    </sheetView>
  </sheetViews>
  <sheetFormatPr baseColWidth="10" defaultRowHeight="13.2" x14ac:dyDescent="0.25"/>
  <cols>
    <col min="1" max="1" width="3" customWidth="1"/>
    <col min="2" max="2" width="24.6640625" style="1" customWidth="1"/>
    <col min="3" max="7" width="4.6640625" style="1" customWidth="1"/>
    <col min="8" max="13" width="4.6640625" customWidth="1"/>
    <col min="14" max="14" width="5.5546875" customWidth="1"/>
    <col min="15" max="18" width="4.6640625" customWidth="1"/>
    <col min="19" max="19" width="7.44140625" customWidth="1"/>
    <col min="20" max="20" width="1.6640625" customWidth="1"/>
    <col min="21" max="21" width="3.109375" customWidth="1"/>
    <col min="22" max="22" width="1.5546875" customWidth="1"/>
    <col min="23" max="23" width="2.88671875" customWidth="1"/>
    <col min="24" max="24" width="1.6640625" customWidth="1"/>
    <col min="25" max="25" width="3" style="10" customWidth="1"/>
    <col min="26" max="26" width="1.6640625" style="10" customWidth="1"/>
    <col min="27" max="27" width="11.44140625" style="10" customWidth="1"/>
  </cols>
  <sheetData>
    <row r="1" spans="1:27" ht="20.399999999999999" x14ac:dyDescent="0.35">
      <c r="A1" s="114" t="s">
        <v>18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2" t="str">
        <f>Gesamt!X1</f>
        <v>2017/2018</v>
      </c>
      <c r="P1" s="112"/>
      <c r="Q1" s="112"/>
      <c r="S1" s="107" t="str">
        <f>Gesamt!AO1</f>
        <v>7a</v>
      </c>
      <c r="T1" s="107"/>
      <c r="U1" s="107"/>
      <c r="V1" s="107" t="str">
        <f>Gesamt!AW1</f>
        <v>Mathematik</v>
      </c>
      <c r="W1" s="107"/>
      <c r="X1" s="107"/>
      <c r="Y1" s="107"/>
      <c r="Z1" s="107"/>
      <c r="AA1" s="8"/>
    </row>
    <row r="2" spans="1:27" s="1" customFormat="1" ht="13.8" thickBot="1" x14ac:dyDescent="0.3">
      <c r="A2" s="1" t="s">
        <v>52</v>
      </c>
      <c r="B2" s="2" t="s">
        <v>2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55" t="s">
        <v>0</v>
      </c>
      <c r="T2" s="117" t="s">
        <v>1</v>
      </c>
      <c r="U2" s="117"/>
      <c r="V2" s="117"/>
      <c r="W2" s="7"/>
      <c r="X2" s="106" t="s">
        <v>53</v>
      </c>
      <c r="Y2" s="106"/>
      <c r="Z2" s="106"/>
    </row>
    <row r="3" spans="1:27" s="1" customFormat="1" x14ac:dyDescent="0.25">
      <c r="B3" s="3" t="s">
        <v>6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52">
        <f>SUM(C3:R3)</f>
        <v>0</v>
      </c>
      <c r="T3" s="5"/>
      <c r="U3" s="51"/>
      <c r="V3" s="51"/>
      <c r="W3" s="47"/>
      <c r="X3" s="109" t="s">
        <v>54</v>
      </c>
      <c r="Y3" s="109"/>
      <c r="Z3" s="109"/>
      <c r="AA3" s="40"/>
    </row>
    <row r="4" spans="1:27" ht="13.8" x14ac:dyDescent="0.3">
      <c r="A4">
        <v>1</v>
      </c>
      <c r="B4" s="27" t="str">
        <f>IF(ISBLANK(Gesamt!B4),"",Gesamt!B4)</f>
        <v>Alfred Anders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42" t="str">
        <f>IF(ISNUMBER(C4),SUM(C4:R4),"")</f>
        <v/>
      </c>
      <c r="T4" s="4" t="str">
        <f t="shared" ref="T4:T37" si="0">IF(ISBLANK(C4),"",IF(OR($S4=$E$42,$S4=$G$42,$S4=$I$42,$S4=$K$42,$S4=$M$42),"+"," "))</f>
        <v/>
      </c>
      <c r="U4" s="19" t="str">
        <f t="shared" ref="U4:U37" si="1">IF(ISNUMBER(C4),IF(AND(S4&gt;=$D$42,S4&lt;=$E$42),6,IF(AND(S4&gt;=$F$42,S4&lt;=$G$42),5,IF(AND(S4&gt;=$H$42,S4&lt;=$I$42),4,IF(AND(S4&gt;=$J$42,S4&lt;=$K$42),3,IF(AND(S4&gt;=$L$42,S4&lt;=$M$42),2,1))))),"")</f>
        <v/>
      </c>
      <c r="V4" s="4" t="str">
        <f t="shared" ref="V4:V37" si="2">IF(ISBLANK(C4),"",IF(OR($S4=$F$42,$S4=$H$42,$S4=$J$42,$S4=$L$42,$S4=$N$42),"-"," "))</f>
        <v/>
      </c>
      <c r="X4" s="10" t="str">
        <f t="shared" ref="X4:Y37" si="3">IF(ISBLANK($Z$41),"",T4)</f>
        <v/>
      </c>
      <c r="Y4" s="18" t="str">
        <f>IF(ISBLANK($Z$41),"",U4)</f>
        <v/>
      </c>
      <c r="Z4" s="10" t="str">
        <f t="shared" ref="Z4:Z37" si="4">IF(ISBLANK($Z$41),"",V4)</f>
        <v/>
      </c>
    </row>
    <row r="5" spans="1:27" ht="13.8" x14ac:dyDescent="0.3">
      <c r="A5">
        <v>2</v>
      </c>
      <c r="B5" s="27" t="str">
        <f>IF(ISBLANK(Gesamt!B5),"",Gesamt!B5)</f>
        <v>Berta Bunsig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20" t="str">
        <f t="shared" ref="S5:S37" si="5">IF(ISNUMBER(C5),SUM(C5:R5),"")</f>
        <v/>
      </c>
      <c r="T5" s="4" t="str">
        <f t="shared" si="0"/>
        <v/>
      </c>
      <c r="U5" s="19" t="str">
        <f t="shared" si="1"/>
        <v/>
      </c>
      <c r="V5" s="4" t="str">
        <f t="shared" si="2"/>
        <v/>
      </c>
      <c r="X5" s="10" t="str">
        <f t="shared" si="3"/>
        <v/>
      </c>
      <c r="Y5" s="18" t="str">
        <f t="shared" si="3"/>
        <v/>
      </c>
      <c r="Z5" s="10" t="str">
        <f t="shared" si="4"/>
        <v/>
      </c>
    </row>
    <row r="6" spans="1:27" ht="13.8" x14ac:dyDescent="0.3">
      <c r="A6">
        <v>3</v>
      </c>
      <c r="B6" s="27" t="str">
        <f>IF(ISBLANK(Gesamt!B6),"",Gesamt!B6)</f>
        <v>Carlo Crämer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20" t="str">
        <f t="shared" si="5"/>
        <v/>
      </c>
      <c r="T6" s="4" t="str">
        <f t="shared" si="0"/>
        <v/>
      </c>
      <c r="U6" s="19" t="str">
        <f t="shared" si="1"/>
        <v/>
      </c>
      <c r="V6" s="4" t="str">
        <f t="shared" si="2"/>
        <v/>
      </c>
      <c r="X6" s="10" t="str">
        <f t="shared" si="3"/>
        <v/>
      </c>
      <c r="Y6" s="18" t="str">
        <f t="shared" si="3"/>
        <v/>
      </c>
      <c r="Z6" s="10" t="str">
        <f t="shared" si="4"/>
        <v/>
      </c>
    </row>
    <row r="7" spans="1:27" ht="13.8" x14ac:dyDescent="0.3">
      <c r="A7">
        <v>4</v>
      </c>
      <c r="B7" s="27" t="str">
        <f>IF(ISBLANK(Gesamt!B7),"",Gesamt!B7)</f>
        <v>Daniela Daune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20" t="str">
        <f t="shared" si="5"/>
        <v/>
      </c>
      <c r="T7" s="4" t="str">
        <f t="shared" si="0"/>
        <v/>
      </c>
      <c r="U7" s="19" t="str">
        <f t="shared" si="1"/>
        <v/>
      </c>
      <c r="V7" s="4" t="str">
        <f t="shared" si="2"/>
        <v/>
      </c>
      <c r="X7" s="10" t="str">
        <f t="shared" si="3"/>
        <v/>
      </c>
      <c r="Y7" s="18" t="str">
        <f t="shared" si="3"/>
        <v/>
      </c>
      <c r="Z7" s="10" t="str">
        <f t="shared" si="4"/>
        <v/>
      </c>
    </row>
    <row r="8" spans="1:27" ht="13.8" x14ac:dyDescent="0.3">
      <c r="A8">
        <v>5</v>
      </c>
      <c r="B8" s="27" t="str">
        <f>IF(ISBLANK(Gesamt!B8),"",Gesamt!B8)</f>
        <v/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20" t="str">
        <f t="shared" si="5"/>
        <v/>
      </c>
      <c r="T8" s="4" t="str">
        <f t="shared" si="0"/>
        <v/>
      </c>
      <c r="U8" s="19" t="str">
        <f t="shared" si="1"/>
        <v/>
      </c>
      <c r="V8" s="4" t="str">
        <f t="shared" si="2"/>
        <v/>
      </c>
      <c r="X8" s="10" t="str">
        <f t="shared" si="3"/>
        <v/>
      </c>
      <c r="Y8" s="18" t="str">
        <f t="shared" si="3"/>
        <v/>
      </c>
      <c r="Z8" s="10" t="str">
        <f t="shared" si="4"/>
        <v/>
      </c>
    </row>
    <row r="9" spans="1:27" ht="13.8" x14ac:dyDescent="0.3">
      <c r="A9">
        <v>6</v>
      </c>
      <c r="B9" s="27" t="str">
        <f>IF(ISBLANK(Gesamt!B9),"",Gesamt!B9)</f>
        <v/>
      </c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20" t="str">
        <f t="shared" si="5"/>
        <v/>
      </c>
      <c r="T9" s="4" t="str">
        <f t="shared" si="0"/>
        <v/>
      </c>
      <c r="U9" s="19" t="str">
        <f t="shared" si="1"/>
        <v/>
      </c>
      <c r="V9" s="4" t="str">
        <f t="shared" si="2"/>
        <v/>
      </c>
      <c r="X9" s="10" t="str">
        <f t="shared" si="3"/>
        <v/>
      </c>
      <c r="Y9" s="18" t="str">
        <f t="shared" si="3"/>
        <v/>
      </c>
      <c r="Z9" s="10" t="str">
        <f t="shared" si="4"/>
        <v/>
      </c>
    </row>
    <row r="10" spans="1:27" ht="13.8" x14ac:dyDescent="0.3">
      <c r="A10">
        <v>7</v>
      </c>
      <c r="B10" s="27" t="str">
        <f>IF(ISBLANK(Gesamt!B10),"",Gesamt!B10)</f>
        <v/>
      </c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20" t="str">
        <f t="shared" si="5"/>
        <v/>
      </c>
      <c r="T10" s="4" t="str">
        <f t="shared" si="0"/>
        <v/>
      </c>
      <c r="U10" s="19" t="str">
        <f t="shared" si="1"/>
        <v/>
      </c>
      <c r="V10" s="4" t="str">
        <f t="shared" si="2"/>
        <v/>
      </c>
      <c r="X10" s="10" t="str">
        <f t="shared" si="3"/>
        <v/>
      </c>
      <c r="Y10" s="18" t="str">
        <f t="shared" si="3"/>
        <v/>
      </c>
      <c r="Z10" s="10" t="str">
        <f t="shared" si="4"/>
        <v/>
      </c>
    </row>
    <row r="11" spans="1:27" ht="13.8" x14ac:dyDescent="0.3">
      <c r="A11">
        <v>8</v>
      </c>
      <c r="B11" s="27" t="str">
        <f>IF(ISBLANK(Gesamt!B11),"",Gesamt!B11)</f>
        <v/>
      </c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20" t="str">
        <f t="shared" si="5"/>
        <v/>
      </c>
      <c r="T11" s="4" t="str">
        <f t="shared" si="0"/>
        <v/>
      </c>
      <c r="U11" s="19" t="str">
        <f t="shared" si="1"/>
        <v/>
      </c>
      <c r="V11" s="4" t="str">
        <f t="shared" si="2"/>
        <v/>
      </c>
      <c r="X11" s="10" t="str">
        <f t="shared" si="3"/>
        <v/>
      </c>
      <c r="Y11" s="18" t="str">
        <f t="shared" si="3"/>
        <v/>
      </c>
      <c r="Z11" s="10" t="str">
        <f t="shared" si="4"/>
        <v/>
      </c>
    </row>
    <row r="12" spans="1:27" ht="13.8" x14ac:dyDescent="0.3">
      <c r="A12">
        <v>9</v>
      </c>
      <c r="B12" s="27" t="str">
        <f>IF(ISBLANK(Gesamt!B12),"",Gesamt!B12)</f>
        <v/>
      </c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20" t="str">
        <f t="shared" si="5"/>
        <v/>
      </c>
      <c r="T12" s="4" t="str">
        <f t="shared" si="0"/>
        <v/>
      </c>
      <c r="U12" s="19" t="str">
        <f t="shared" si="1"/>
        <v/>
      </c>
      <c r="V12" s="4" t="str">
        <f t="shared" si="2"/>
        <v/>
      </c>
      <c r="X12" s="10" t="str">
        <f t="shared" si="3"/>
        <v/>
      </c>
      <c r="Y12" s="18" t="str">
        <f t="shared" si="3"/>
        <v/>
      </c>
      <c r="Z12" s="10" t="str">
        <f t="shared" si="4"/>
        <v/>
      </c>
    </row>
    <row r="13" spans="1:27" ht="13.8" x14ac:dyDescent="0.3">
      <c r="A13">
        <v>10</v>
      </c>
      <c r="B13" s="27" t="str">
        <f>IF(ISBLANK(Gesamt!B13),"",Gesamt!B13)</f>
        <v/>
      </c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20" t="str">
        <f t="shared" si="5"/>
        <v/>
      </c>
      <c r="T13" s="4" t="str">
        <f t="shared" si="0"/>
        <v/>
      </c>
      <c r="U13" s="19" t="str">
        <f t="shared" si="1"/>
        <v/>
      </c>
      <c r="V13" s="4" t="str">
        <f t="shared" si="2"/>
        <v/>
      </c>
      <c r="X13" s="10" t="str">
        <f t="shared" si="3"/>
        <v/>
      </c>
      <c r="Y13" s="18" t="str">
        <f t="shared" si="3"/>
        <v/>
      </c>
      <c r="Z13" s="10" t="str">
        <f t="shared" si="4"/>
        <v/>
      </c>
    </row>
    <row r="14" spans="1:27" ht="13.8" x14ac:dyDescent="0.3">
      <c r="A14">
        <v>11</v>
      </c>
      <c r="B14" s="27" t="str">
        <f>IF(ISBLANK(Gesamt!B14),"",Gesamt!B14)</f>
        <v/>
      </c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20" t="str">
        <f t="shared" si="5"/>
        <v/>
      </c>
      <c r="T14" s="4" t="str">
        <f t="shared" si="0"/>
        <v/>
      </c>
      <c r="U14" s="19" t="str">
        <f t="shared" si="1"/>
        <v/>
      </c>
      <c r="V14" s="4" t="str">
        <f t="shared" si="2"/>
        <v/>
      </c>
      <c r="X14" s="10" t="str">
        <f t="shared" si="3"/>
        <v/>
      </c>
      <c r="Y14" s="18" t="str">
        <f t="shared" si="3"/>
        <v/>
      </c>
      <c r="Z14" s="10" t="str">
        <f t="shared" si="4"/>
        <v/>
      </c>
    </row>
    <row r="15" spans="1:27" ht="13.8" x14ac:dyDescent="0.3">
      <c r="A15">
        <v>12</v>
      </c>
      <c r="B15" s="27" t="str">
        <f>IF(ISBLANK(Gesamt!B15),"",Gesamt!B15)</f>
        <v/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20" t="str">
        <f t="shared" si="5"/>
        <v/>
      </c>
      <c r="T15" s="4" t="str">
        <f t="shared" si="0"/>
        <v/>
      </c>
      <c r="U15" s="19" t="str">
        <f t="shared" si="1"/>
        <v/>
      </c>
      <c r="V15" s="4" t="str">
        <f t="shared" si="2"/>
        <v/>
      </c>
      <c r="X15" s="10" t="str">
        <f t="shared" si="3"/>
        <v/>
      </c>
      <c r="Y15" s="18" t="str">
        <f t="shared" si="3"/>
        <v/>
      </c>
      <c r="Z15" s="10" t="str">
        <f t="shared" si="4"/>
        <v/>
      </c>
    </row>
    <row r="16" spans="1:27" ht="13.8" x14ac:dyDescent="0.3">
      <c r="A16">
        <v>13</v>
      </c>
      <c r="B16" s="27" t="str">
        <f>IF(ISBLANK(Gesamt!B16),"",Gesamt!B16)</f>
        <v/>
      </c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20" t="str">
        <f t="shared" si="5"/>
        <v/>
      </c>
      <c r="T16" s="4" t="str">
        <f t="shared" si="0"/>
        <v/>
      </c>
      <c r="U16" s="19" t="str">
        <f t="shared" si="1"/>
        <v/>
      </c>
      <c r="V16" s="4" t="str">
        <f t="shared" si="2"/>
        <v/>
      </c>
      <c r="X16" s="10" t="str">
        <f t="shared" si="3"/>
        <v/>
      </c>
      <c r="Y16" s="18" t="str">
        <f t="shared" si="3"/>
        <v/>
      </c>
      <c r="Z16" s="10" t="str">
        <f t="shared" si="4"/>
        <v/>
      </c>
    </row>
    <row r="17" spans="1:26" ht="13.8" x14ac:dyDescent="0.3">
      <c r="A17">
        <v>14</v>
      </c>
      <c r="B17" s="27" t="str">
        <f>IF(ISBLANK(Gesamt!B17),"",Gesamt!B17)</f>
        <v/>
      </c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20" t="str">
        <f t="shared" si="5"/>
        <v/>
      </c>
      <c r="T17" s="4" t="str">
        <f t="shared" si="0"/>
        <v/>
      </c>
      <c r="U17" s="19" t="str">
        <f t="shared" si="1"/>
        <v/>
      </c>
      <c r="V17" s="4" t="str">
        <f t="shared" si="2"/>
        <v/>
      </c>
      <c r="X17" s="10" t="str">
        <f t="shared" si="3"/>
        <v/>
      </c>
      <c r="Y17" s="18" t="str">
        <f t="shared" si="3"/>
        <v/>
      </c>
      <c r="Z17" s="10" t="str">
        <f t="shared" si="4"/>
        <v/>
      </c>
    </row>
    <row r="18" spans="1:26" ht="13.8" x14ac:dyDescent="0.3">
      <c r="A18">
        <v>15</v>
      </c>
      <c r="B18" s="27" t="str">
        <f>IF(ISBLANK(Gesamt!B18),"",Gesamt!B18)</f>
        <v/>
      </c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20" t="str">
        <f t="shared" si="5"/>
        <v/>
      </c>
      <c r="T18" s="4" t="str">
        <f t="shared" si="0"/>
        <v/>
      </c>
      <c r="U18" s="19" t="str">
        <f t="shared" si="1"/>
        <v/>
      </c>
      <c r="V18" s="4" t="str">
        <f t="shared" si="2"/>
        <v/>
      </c>
      <c r="X18" s="10" t="str">
        <f t="shared" si="3"/>
        <v/>
      </c>
      <c r="Y18" s="18" t="str">
        <f t="shared" si="3"/>
        <v/>
      </c>
      <c r="Z18" s="10" t="str">
        <f t="shared" si="4"/>
        <v/>
      </c>
    </row>
    <row r="19" spans="1:26" ht="13.8" x14ac:dyDescent="0.3">
      <c r="A19">
        <v>16</v>
      </c>
      <c r="B19" s="27" t="str">
        <f>IF(ISBLANK(Gesamt!B19),"",Gesamt!B19)</f>
        <v/>
      </c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20" t="str">
        <f t="shared" si="5"/>
        <v/>
      </c>
      <c r="T19" s="4" t="str">
        <f t="shared" si="0"/>
        <v/>
      </c>
      <c r="U19" s="19" t="str">
        <f t="shared" si="1"/>
        <v/>
      </c>
      <c r="V19" s="4" t="str">
        <f t="shared" si="2"/>
        <v/>
      </c>
      <c r="X19" s="10" t="str">
        <f t="shared" si="3"/>
        <v/>
      </c>
      <c r="Y19" s="18" t="str">
        <f t="shared" si="3"/>
        <v/>
      </c>
      <c r="Z19" s="10" t="str">
        <f t="shared" si="4"/>
        <v/>
      </c>
    </row>
    <row r="20" spans="1:26" ht="13.8" x14ac:dyDescent="0.3">
      <c r="A20">
        <v>17</v>
      </c>
      <c r="B20" s="27" t="str">
        <f>IF(ISBLANK(Gesamt!B20),"",Gesamt!B20)</f>
        <v/>
      </c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20" t="str">
        <f t="shared" si="5"/>
        <v/>
      </c>
      <c r="T20" s="4" t="str">
        <f t="shared" si="0"/>
        <v/>
      </c>
      <c r="U20" s="19" t="str">
        <f t="shared" si="1"/>
        <v/>
      </c>
      <c r="V20" s="4" t="str">
        <f t="shared" si="2"/>
        <v/>
      </c>
      <c r="X20" s="10" t="str">
        <f t="shared" si="3"/>
        <v/>
      </c>
      <c r="Y20" s="18" t="str">
        <f t="shared" si="3"/>
        <v/>
      </c>
      <c r="Z20" s="10" t="str">
        <f t="shared" si="4"/>
        <v/>
      </c>
    </row>
    <row r="21" spans="1:26" ht="13.8" x14ac:dyDescent="0.3">
      <c r="A21">
        <v>18</v>
      </c>
      <c r="B21" s="27" t="str">
        <f>IF(ISBLANK(Gesamt!B21),"",Gesamt!B21)</f>
        <v/>
      </c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20" t="str">
        <f t="shared" si="5"/>
        <v/>
      </c>
      <c r="T21" s="4" t="str">
        <f t="shared" si="0"/>
        <v/>
      </c>
      <c r="U21" s="19" t="str">
        <f t="shared" si="1"/>
        <v/>
      </c>
      <c r="V21" s="4" t="str">
        <f t="shared" si="2"/>
        <v/>
      </c>
      <c r="X21" s="10" t="str">
        <f t="shared" si="3"/>
        <v/>
      </c>
      <c r="Y21" s="18" t="str">
        <f t="shared" si="3"/>
        <v/>
      </c>
      <c r="Z21" s="10" t="str">
        <f t="shared" si="4"/>
        <v/>
      </c>
    </row>
    <row r="22" spans="1:26" ht="13.8" x14ac:dyDescent="0.3">
      <c r="A22">
        <v>19</v>
      </c>
      <c r="B22" s="27" t="str">
        <f>IF(ISBLANK(Gesamt!B22),"",Gesamt!B22)</f>
        <v/>
      </c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20" t="str">
        <f t="shared" si="5"/>
        <v/>
      </c>
      <c r="T22" s="4" t="str">
        <f t="shared" si="0"/>
        <v/>
      </c>
      <c r="U22" s="19" t="str">
        <f t="shared" si="1"/>
        <v/>
      </c>
      <c r="V22" s="4" t="str">
        <f t="shared" si="2"/>
        <v/>
      </c>
      <c r="X22" s="10" t="str">
        <f t="shared" si="3"/>
        <v/>
      </c>
      <c r="Y22" s="18" t="str">
        <f t="shared" si="3"/>
        <v/>
      </c>
      <c r="Z22" s="10" t="str">
        <f t="shared" si="4"/>
        <v/>
      </c>
    </row>
    <row r="23" spans="1:26" ht="13.8" x14ac:dyDescent="0.3">
      <c r="A23">
        <v>20</v>
      </c>
      <c r="B23" s="27" t="str">
        <f>IF(ISBLANK(Gesamt!B23),"",Gesamt!B23)</f>
        <v/>
      </c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20" t="str">
        <f t="shared" si="5"/>
        <v/>
      </c>
      <c r="T23" s="4" t="str">
        <f t="shared" si="0"/>
        <v/>
      </c>
      <c r="U23" s="19" t="str">
        <f t="shared" si="1"/>
        <v/>
      </c>
      <c r="V23" s="4" t="str">
        <f t="shared" si="2"/>
        <v/>
      </c>
      <c r="X23" s="10" t="str">
        <f t="shared" si="3"/>
        <v/>
      </c>
      <c r="Y23" s="18" t="str">
        <f t="shared" si="3"/>
        <v/>
      </c>
      <c r="Z23" s="10" t="str">
        <f t="shared" si="4"/>
        <v/>
      </c>
    </row>
    <row r="24" spans="1:26" ht="13.8" x14ac:dyDescent="0.3">
      <c r="A24">
        <v>21</v>
      </c>
      <c r="B24" s="27" t="str">
        <f>IF(ISBLANK(Gesamt!B24),"",Gesamt!B24)</f>
        <v/>
      </c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20" t="str">
        <f t="shared" si="5"/>
        <v/>
      </c>
      <c r="T24" s="4" t="str">
        <f t="shared" si="0"/>
        <v/>
      </c>
      <c r="U24" s="19" t="str">
        <f t="shared" si="1"/>
        <v/>
      </c>
      <c r="V24" s="4" t="str">
        <f t="shared" si="2"/>
        <v/>
      </c>
      <c r="X24" s="10" t="str">
        <f t="shared" si="3"/>
        <v/>
      </c>
      <c r="Y24" s="18" t="str">
        <f t="shared" si="3"/>
        <v/>
      </c>
      <c r="Z24" s="10" t="str">
        <f t="shared" si="4"/>
        <v/>
      </c>
    </row>
    <row r="25" spans="1:26" ht="13.8" x14ac:dyDescent="0.3">
      <c r="A25">
        <v>22</v>
      </c>
      <c r="B25" s="27" t="str">
        <f>IF(ISBLANK(Gesamt!B25),"",Gesamt!B25)</f>
        <v/>
      </c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20" t="str">
        <f t="shared" si="5"/>
        <v/>
      </c>
      <c r="T25" s="4" t="str">
        <f t="shared" si="0"/>
        <v/>
      </c>
      <c r="U25" s="19" t="str">
        <f t="shared" si="1"/>
        <v/>
      </c>
      <c r="V25" s="4" t="str">
        <f t="shared" si="2"/>
        <v/>
      </c>
      <c r="X25" s="10" t="str">
        <f t="shared" si="3"/>
        <v/>
      </c>
      <c r="Y25" s="18" t="str">
        <f t="shared" si="3"/>
        <v/>
      </c>
      <c r="Z25" s="10" t="str">
        <f t="shared" si="4"/>
        <v/>
      </c>
    </row>
    <row r="26" spans="1:26" ht="13.8" x14ac:dyDescent="0.3">
      <c r="A26">
        <v>23</v>
      </c>
      <c r="B26" s="27" t="str">
        <f>IF(ISBLANK(Gesamt!B26),"",Gesamt!B26)</f>
        <v/>
      </c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20" t="str">
        <f t="shared" si="5"/>
        <v/>
      </c>
      <c r="T26" s="4" t="str">
        <f t="shared" si="0"/>
        <v/>
      </c>
      <c r="U26" s="19" t="str">
        <f t="shared" si="1"/>
        <v/>
      </c>
      <c r="V26" s="4" t="str">
        <f t="shared" si="2"/>
        <v/>
      </c>
      <c r="X26" s="10" t="str">
        <f t="shared" si="3"/>
        <v/>
      </c>
      <c r="Y26" s="18" t="str">
        <f t="shared" si="3"/>
        <v/>
      </c>
      <c r="Z26" s="10" t="str">
        <f t="shared" si="4"/>
        <v/>
      </c>
    </row>
    <row r="27" spans="1:26" ht="13.8" x14ac:dyDescent="0.3">
      <c r="A27">
        <v>24</v>
      </c>
      <c r="B27" s="27" t="str">
        <f>IF(ISBLANK(Gesamt!B27),"",Gesamt!B27)</f>
        <v/>
      </c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20" t="str">
        <f t="shared" si="5"/>
        <v/>
      </c>
      <c r="T27" s="4" t="str">
        <f t="shared" si="0"/>
        <v/>
      </c>
      <c r="U27" s="19" t="str">
        <f t="shared" si="1"/>
        <v/>
      </c>
      <c r="V27" s="4" t="str">
        <f t="shared" si="2"/>
        <v/>
      </c>
      <c r="X27" s="10" t="str">
        <f t="shared" si="3"/>
        <v/>
      </c>
      <c r="Y27" s="18" t="str">
        <f t="shared" si="3"/>
        <v/>
      </c>
      <c r="Z27" s="10" t="str">
        <f t="shared" si="4"/>
        <v/>
      </c>
    </row>
    <row r="28" spans="1:26" ht="13.8" x14ac:dyDescent="0.3">
      <c r="A28">
        <v>25</v>
      </c>
      <c r="B28" s="27" t="str">
        <f>IF(ISBLANK(Gesamt!B28),"",Gesamt!B28)</f>
        <v/>
      </c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20" t="str">
        <f t="shared" si="5"/>
        <v/>
      </c>
      <c r="T28" s="4" t="str">
        <f t="shared" si="0"/>
        <v/>
      </c>
      <c r="U28" s="19" t="str">
        <f t="shared" si="1"/>
        <v/>
      </c>
      <c r="V28" s="4" t="str">
        <f t="shared" si="2"/>
        <v/>
      </c>
      <c r="X28" s="10" t="str">
        <f t="shared" si="3"/>
        <v/>
      </c>
      <c r="Y28" s="18" t="str">
        <f t="shared" si="3"/>
        <v/>
      </c>
      <c r="Z28" s="10" t="str">
        <f t="shared" si="4"/>
        <v/>
      </c>
    </row>
    <row r="29" spans="1:26" ht="13.8" x14ac:dyDescent="0.3">
      <c r="A29">
        <v>26</v>
      </c>
      <c r="B29" s="27" t="str">
        <f>IF(ISBLANK(Gesamt!B29),"",Gesamt!B29)</f>
        <v/>
      </c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20" t="str">
        <f t="shared" si="5"/>
        <v/>
      </c>
      <c r="T29" s="4" t="str">
        <f t="shared" si="0"/>
        <v/>
      </c>
      <c r="U29" s="19" t="str">
        <f t="shared" si="1"/>
        <v/>
      </c>
      <c r="V29" s="4" t="str">
        <f t="shared" si="2"/>
        <v/>
      </c>
      <c r="X29" s="10" t="str">
        <f t="shared" si="3"/>
        <v/>
      </c>
      <c r="Y29" s="18" t="str">
        <f t="shared" si="3"/>
        <v/>
      </c>
      <c r="Z29" s="10" t="str">
        <f t="shared" si="4"/>
        <v/>
      </c>
    </row>
    <row r="30" spans="1:26" ht="13.8" x14ac:dyDescent="0.3">
      <c r="A30">
        <v>27</v>
      </c>
      <c r="B30" s="27" t="str">
        <f>IF(ISBLANK(Gesamt!B30),"",Gesamt!B30)</f>
        <v/>
      </c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20" t="str">
        <f t="shared" si="5"/>
        <v/>
      </c>
      <c r="T30" s="4" t="str">
        <f t="shared" si="0"/>
        <v/>
      </c>
      <c r="U30" s="19" t="str">
        <f t="shared" si="1"/>
        <v/>
      </c>
      <c r="V30" s="4" t="str">
        <f t="shared" si="2"/>
        <v/>
      </c>
      <c r="X30" s="10" t="str">
        <f t="shared" si="3"/>
        <v/>
      </c>
      <c r="Y30" s="18" t="str">
        <f t="shared" si="3"/>
        <v/>
      </c>
      <c r="Z30" s="10" t="str">
        <f t="shared" si="4"/>
        <v/>
      </c>
    </row>
    <row r="31" spans="1:26" ht="13.8" x14ac:dyDescent="0.3">
      <c r="A31">
        <v>28</v>
      </c>
      <c r="B31" s="27" t="str">
        <f>IF(ISBLANK(Gesamt!B31),"",Gesamt!B31)</f>
        <v/>
      </c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20" t="str">
        <f t="shared" si="5"/>
        <v/>
      </c>
      <c r="T31" s="4" t="str">
        <f t="shared" si="0"/>
        <v/>
      </c>
      <c r="U31" s="19" t="str">
        <f t="shared" si="1"/>
        <v/>
      </c>
      <c r="V31" s="4" t="str">
        <f t="shared" si="2"/>
        <v/>
      </c>
      <c r="X31" s="10" t="str">
        <f t="shared" si="3"/>
        <v/>
      </c>
      <c r="Y31" s="18" t="str">
        <f t="shared" si="3"/>
        <v/>
      </c>
      <c r="Z31" s="10" t="str">
        <f t="shared" si="4"/>
        <v/>
      </c>
    </row>
    <row r="32" spans="1:26" ht="13.8" x14ac:dyDescent="0.3">
      <c r="A32">
        <v>29</v>
      </c>
      <c r="B32" s="27" t="str">
        <f>IF(ISBLANK(Gesamt!B32),"",Gesamt!B32)</f>
        <v/>
      </c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20" t="str">
        <f t="shared" si="5"/>
        <v/>
      </c>
      <c r="T32" s="4" t="str">
        <f t="shared" si="0"/>
        <v/>
      </c>
      <c r="U32" s="19" t="str">
        <f t="shared" si="1"/>
        <v/>
      </c>
      <c r="V32" s="4" t="str">
        <f t="shared" si="2"/>
        <v/>
      </c>
      <c r="X32" s="10" t="str">
        <f t="shared" si="3"/>
        <v/>
      </c>
      <c r="Y32" s="18" t="str">
        <f t="shared" si="3"/>
        <v/>
      </c>
      <c r="Z32" s="10" t="str">
        <f t="shared" si="4"/>
        <v/>
      </c>
    </row>
    <row r="33" spans="1:27" ht="13.8" x14ac:dyDescent="0.3">
      <c r="A33">
        <v>30</v>
      </c>
      <c r="B33" s="27" t="str">
        <f>IF(ISBLANK(Gesamt!B33),"",Gesamt!B33)</f>
        <v/>
      </c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20" t="str">
        <f t="shared" si="5"/>
        <v/>
      </c>
      <c r="T33" s="4" t="str">
        <f t="shared" si="0"/>
        <v/>
      </c>
      <c r="U33" s="19" t="str">
        <f t="shared" si="1"/>
        <v/>
      </c>
      <c r="V33" s="4" t="str">
        <f t="shared" si="2"/>
        <v/>
      </c>
      <c r="X33" s="10" t="str">
        <f t="shared" si="3"/>
        <v/>
      </c>
      <c r="Y33" s="18" t="str">
        <f t="shared" si="3"/>
        <v/>
      </c>
      <c r="Z33" s="10" t="str">
        <f t="shared" si="4"/>
        <v/>
      </c>
    </row>
    <row r="34" spans="1:27" ht="13.8" x14ac:dyDescent="0.3">
      <c r="A34">
        <v>31</v>
      </c>
      <c r="B34" s="27" t="str">
        <f>IF(ISBLANK(Gesamt!B34),"",Gesamt!B34)</f>
        <v/>
      </c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20" t="str">
        <f t="shared" si="5"/>
        <v/>
      </c>
      <c r="T34" s="4" t="str">
        <f t="shared" si="0"/>
        <v/>
      </c>
      <c r="U34" s="19" t="str">
        <f t="shared" si="1"/>
        <v/>
      </c>
      <c r="V34" s="4" t="str">
        <f t="shared" si="2"/>
        <v/>
      </c>
      <c r="X34" s="10" t="str">
        <f t="shared" si="3"/>
        <v/>
      </c>
      <c r="Y34" s="18" t="str">
        <f t="shared" si="3"/>
        <v/>
      </c>
      <c r="Z34" s="10" t="str">
        <f t="shared" si="4"/>
        <v/>
      </c>
    </row>
    <row r="35" spans="1:27" ht="13.8" x14ac:dyDescent="0.3">
      <c r="A35">
        <v>32</v>
      </c>
      <c r="B35" s="27" t="str">
        <f>IF(ISBLANK(Gesamt!B35),"",Gesamt!B35)</f>
        <v/>
      </c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20" t="str">
        <f t="shared" si="5"/>
        <v/>
      </c>
      <c r="T35" s="4" t="str">
        <f t="shared" si="0"/>
        <v/>
      </c>
      <c r="U35" s="19" t="str">
        <f t="shared" si="1"/>
        <v/>
      </c>
      <c r="V35" s="4" t="str">
        <f t="shared" si="2"/>
        <v/>
      </c>
      <c r="X35" s="10" t="str">
        <f t="shared" si="3"/>
        <v/>
      </c>
      <c r="Y35" s="18" t="str">
        <f t="shared" si="3"/>
        <v/>
      </c>
      <c r="Z35" s="10" t="str">
        <f t="shared" si="4"/>
        <v/>
      </c>
    </row>
    <row r="36" spans="1:27" ht="13.8" x14ac:dyDescent="0.3">
      <c r="A36">
        <v>33</v>
      </c>
      <c r="B36" s="27" t="str">
        <f>IF(ISBLANK(Gesamt!B36),"",Gesamt!B36)</f>
        <v/>
      </c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20" t="str">
        <f t="shared" si="5"/>
        <v/>
      </c>
      <c r="T36" s="4" t="str">
        <f t="shared" si="0"/>
        <v/>
      </c>
      <c r="U36" s="19" t="str">
        <f t="shared" si="1"/>
        <v/>
      </c>
      <c r="V36" s="4" t="str">
        <f t="shared" si="2"/>
        <v/>
      </c>
      <c r="X36" s="10" t="str">
        <f t="shared" si="3"/>
        <v/>
      </c>
      <c r="Y36" s="18" t="str">
        <f t="shared" si="3"/>
        <v/>
      </c>
      <c r="Z36" s="10" t="str">
        <f t="shared" si="4"/>
        <v/>
      </c>
    </row>
    <row r="37" spans="1:27" ht="14.4" thickBot="1" x14ac:dyDescent="0.35">
      <c r="A37">
        <v>34</v>
      </c>
      <c r="B37" s="27" t="str">
        <f>IF(ISBLANK(Gesamt!B37),"",Gesamt!B37)</f>
        <v/>
      </c>
      <c r="C37" s="44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32" t="str">
        <f t="shared" si="5"/>
        <v/>
      </c>
      <c r="T37" s="34" t="str">
        <f t="shared" si="0"/>
        <v/>
      </c>
      <c r="U37" s="31" t="str">
        <f t="shared" si="1"/>
        <v/>
      </c>
      <c r="V37" s="34" t="str">
        <f t="shared" si="2"/>
        <v/>
      </c>
      <c r="W37" s="29"/>
      <c r="X37" s="45" t="str">
        <f t="shared" si="3"/>
        <v/>
      </c>
      <c r="Y37" s="46" t="str">
        <f t="shared" si="3"/>
        <v/>
      </c>
      <c r="Z37" s="45" t="str">
        <f t="shared" si="4"/>
        <v/>
      </c>
    </row>
    <row r="38" spans="1:27" x14ac:dyDescent="0.25">
      <c r="B38" s="1" t="s">
        <v>8</v>
      </c>
      <c r="C38" s="4" t="e">
        <f t="shared" ref="C38:S38" si="6">AVERAGE(C4:C37)</f>
        <v>#DIV/0!</v>
      </c>
      <c r="D38" s="4" t="e">
        <f t="shared" si="6"/>
        <v>#DIV/0!</v>
      </c>
      <c r="E38" s="4" t="e">
        <f t="shared" si="6"/>
        <v>#DIV/0!</v>
      </c>
      <c r="F38" s="4" t="e">
        <f t="shared" si="6"/>
        <v>#DIV/0!</v>
      </c>
      <c r="G38" s="4" t="e">
        <f t="shared" si="6"/>
        <v>#DIV/0!</v>
      </c>
      <c r="H38" s="4" t="e">
        <f t="shared" si="6"/>
        <v>#DIV/0!</v>
      </c>
      <c r="I38" s="4" t="e">
        <f t="shared" si="6"/>
        <v>#DIV/0!</v>
      </c>
      <c r="J38" s="4" t="e">
        <f t="shared" si="6"/>
        <v>#DIV/0!</v>
      </c>
      <c r="K38" s="4" t="e">
        <f t="shared" si="6"/>
        <v>#DIV/0!</v>
      </c>
      <c r="L38" s="4" t="e">
        <f t="shared" si="6"/>
        <v>#DIV/0!</v>
      </c>
      <c r="M38" s="4" t="e">
        <f t="shared" si="6"/>
        <v>#DIV/0!</v>
      </c>
      <c r="N38" s="4" t="e">
        <f t="shared" si="6"/>
        <v>#DIV/0!</v>
      </c>
      <c r="O38" s="4" t="e">
        <f t="shared" si="6"/>
        <v>#DIV/0!</v>
      </c>
      <c r="P38" s="4" t="e">
        <f t="shared" si="6"/>
        <v>#DIV/0!</v>
      </c>
      <c r="Q38" s="4" t="e">
        <f t="shared" si="6"/>
        <v>#DIV/0!</v>
      </c>
      <c r="R38" s="4" t="e">
        <f t="shared" si="6"/>
        <v>#DIV/0!</v>
      </c>
      <c r="S38" s="43" t="e">
        <f t="shared" si="6"/>
        <v>#DIV/0!</v>
      </c>
      <c r="T38" s="110" t="e">
        <f>ROUNDDOWN(AVERAGE(U4:U37),2)</f>
        <v>#DIV/0!</v>
      </c>
      <c r="U38" s="111"/>
      <c r="V38" s="111"/>
      <c r="X38" s="108" t="e">
        <f>IF(ISBLANK($Z$41),"",ROUNDDOWN(AVERAGE(Y4:Y37),2))</f>
        <v>#DIV/0!</v>
      </c>
      <c r="Y38" s="108"/>
      <c r="Z38" s="108"/>
    </row>
    <row r="40" spans="1:27" ht="21" x14ac:dyDescent="0.4">
      <c r="B40" s="6" t="s">
        <v>3</v>
      </c>
      <c r="C40" s="6"/>
      <c r="D40" s="6"/>
      <c r="E40" s="6"/>
      <c r="F40" s="6"/>
      <c r="G40" s="6"/>
      <c r="Q40" s="107" t="s">
        <v>43</v>
      </c>
      <c r="R40" s="107"/>
      <c r="S40" s="113"/>
      <c r="T40" s="113"/>
      <c r="W40" s="74"/>
      <c r="X40" s="75"/>
      <c r="Y40" s="75"/>
      <c r="Z40" s="18"/>
      <c r="AA40" s="18"/>
    </row>
    <row r="41" spans="1:27" ht="13.8" thickBot="1" x14ac:dyDescent="0.3">
      <c r="B41" s="7" t="s">
        <v>1</v>
      </c>
      <c r="C41" s="7"/>
      <c r="D41" s="120">
        <v>6</v>
      </c>
      <c r="E41" s="116"/>
      <c r="F41" s="115">
        <v>5</v>
      </c>
      <c r="G41" s="116"/>
      <c r="H41" s="115">
        <v>4</v>
      </c>
      <c r="I41" s="116"/>
      <c r="J41" s="115">
        <v>3</v>
      </c>
      <c r="K41" s="116"/>
      <c r="L41" s="115">
        <v>2</v>
      </c>
      <c r="M41" s="116"/>
      <c r="N41" s="115">
        <v>1</v>
      </c>
      <c r="O41" s="120"/>
      <c r="R41" t="s">
        <v>64</v>
      </c>
      <c r="S41" s="73"/>
      <c r="W41" s="107" t="s">
        <v>44</v>
      </c>
      <c r="X41" s="107"/>
      <c r="Y41" s="107"/>
      <c r="Z41" s="53" t="s">
        <v>67</v>
      </c>
    </row>
    <row r="42" spans="1:27" ht="13.8" thickBot="1" x14ac:dyDescent="0.3">
      <c r="B42" s="7" t="s">
        <v>4</v>
      </c>
      <c r="C42" s="7"/>
      <c r="D42" s="41">
        <v>0</v>
      </c>
      <c r="E42" s="24"/>
      <c r="F42" s="17">
        <f>E42+0.5</f>
        <v>0.5</v>
      </c>
      <c r="G42" s="24"/>
      <c r="H42" s="17">
        <f>G42+0.5</f>
        <v>0.5</v>
      </c>
      <c r="I42" s="24"/>
      <c r="J42" s="17">
        <f>I42+0.5</f>
        <v>0.5</v>
      </c>
      <c r="K42" s="24"/>
      <c r="L42" s="17">
        <f>K42+0.5</f>
        <v>0.5</v>
      </c>
      <c r="M42" s="24"/>
      <c r="N42" s="17">
        <f>M42+0.5</f>
        <v>0.5</v>
      </c>
      <c r="O42" s="36">
        <f>S3</f>
        <v>0</v>
      </c>
      <c r="R42" t="s">
        <v>65</v>
      </c>
      <c r="S42" s="73"/>
    </row>
    <row r="43" spans="1:27" ht="13.8" thickBot="1" x14ac:dyDescent="0.3">
      <c r="B43" s="7" t="s">
        <v>5</v>
      </c>
      <c r="C43" s="7"/>
      <c r="D43" s="123">
        <f>COUNTIF(U4:U37,6)</f>
        <v>0</v>
      </c>
      <c r="E43" s="119"/>
      <c r="F43" s="118">
        <f>COUNTIF(U4:U37,5)</f>
        <v>0</v>
      </c>
      <c r="G43" s="119"/>
      <c r="H43" s="118">
        <f>COUNTIF(U4:U37,4)</f>
        <v>0</v>
      </c>
      <c r="I43" s="119"/>
      <c r="J43" s="118">
        <f>COUNTIF(U4:U37,3)</f>
        <v>0</v>
      </c>
      <c r="K43" s="119"/>
      <c r="L43" s="118">
        <f>COUNTIF(U4:U37,2)</f>
        <v>0</v>
      </c>
      <c r="M43" s="119"/>
      <c r="N43" s="118">
        <f>COUNTIF(U4:U37,1)</f>
        <v>0</v>
      </c>
      <c r="O43" s="123"/>
    </row>
    <row r="44" spans="1:27" x14ac:dyDescent="0.25">
      <c r="D44" s="122" t="e">
        <f>(D43+F43)/U46</f>
        <v>#DIV/0!</v>
      </c>
      <c r="E44" s="122"/>
      <c r="F44" s="122"/>
      <c r="G44" s="122"/>
    </row>
    <row r="45" spans="1:27" ht="6" customHeight="1" x14ac:dyDescent="0.25"/>
    <row r="46" spans="1:27" ht="13.8" x14ac:dyDescent="0.25">
      <c r="B46" s="7" t="s">
        <v>7</v>
      </c>
      <c r="C46" s="7"/>
      <c r="D46" s="7"/>
      <c r="E46" s="10">
        <v>20</v>
      </c>
      <c r="F46" s="10"/>
      <c r="G46" s="10">
        <v>40</v>
      </c>
      <c r="H46" s="10"/>
      <c r="I46" s="10">
        <v>55</v>
      </c>
      <c r="J46" s="10"/>
      <c r="K46" s="10">
        <v>70</v>
      </c>
      <c r="L46" s="10"/>
      <c r="M46" s="10">
        <v>85</v>
      </c>
      <c r="R46" s="112" t="s">
        <v>51</v>
      </c>
      <c r="S46" s="112"/>
      <c r="T46" s="112"/>
      <c r="U46" s="105">
        <f>$D$43+$F$43+$H$43+$J$43+$L$43+$N$43</f>
        <v>0</v>
      </c>
      <c r="V46" s="105"/>
    </row>
    <row r="47" spans="1:27" x14ac:dyDescent="0.25">
      <c r="E47" s="4">
        <f>O42*E46/100</f>
        <v>0</v>
      </c>
      <c r="F47"/>
      <c r="G47" s="4">
        <f>O42*G46/100</f>
        <v>0</v>
      </c>
      <c r="I47" s="4">
        <f>O42*I46/100</f>
        <v>0</v>
      </c>
      <c r="K47" s="4">
        <f>O42*K46/100</f>
        <v>0</v>
      </c>
      <c r="M47" s="4">
        <f>O42*M46/100</f>
        <v>0</v>
      </c>
      <c r="T47" s="72"/>
      <c r="U47" s="72"/>
      <c r="V47" s="72"/>
    </row>
    <row r="48" spans="1:27" x14ac:dyDescent="0.25">
      <c r="T48" s="72"/>
      <c r="U48" s="72"/>
      <c r="V48" s="72"/>
    </row>
    <row r="49" spans="1:22" ht="15.6" x14ac:dyDescent="0.3">
      <c r="B49" s="48" t="s">
        <v>55</v>
      </c>
      <c r="T49" s="72"/>
      <c r="U49" s="72"/>
      <c r="V49" s="72"/>
    </row>
    <row r="50" spans="1:22" x14ac:dyDescent="0.25">
      <c r="B50" s="47" t="s">
        <v>2</v>
      </c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4" t="s">
        <v>0</v>
      </c>
      <c r="T50" s="121" t="s">
        <v>1</v>
      </c>
      <c r="U50" s="121"/>
      <c r="V50" s="121"/>
    </row>
    <row r="51" spans="1:22" x14ac:dyDescent="0.25">
      <c r="B51" s="49" t="s">
        <v>6</v>
      </c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6">
        <f>SUM(C51:R51)</f>
        <v>0</v>
      </c>
      <c r="T51" s="95"/>
      <c r="U51" s="95"/>
      <c r="V51" s="95"/>
    </row>
    <row r="52" spans="1:22" x14ac:dyDescent="0.25">
      <c r="A52">
        <v>1</v>
      </c>
      <c r="B52" s="40"/>
      <c r="C52" s="97"/>
      <c r="D52" s="97"/>
      <c r="E52" s="97"/>
      <c r="F52" s="97"/>
      <c r="G52" s="97"/>
      <c r="H52" s="97"/>
      <c r="I52" s="97"/>
      <c r="J52" s="97"/>
      <c r="K52" s="97"/>
      <c r="L52" s="97"/>
      <c r="M52" s="97"/>
      <c r="N52" s="97"/>
      <c r="O52" s="97"/>
      <c r="P52" s="97"/>
      <c r="Q52" s="97"/>
      <c r="R52" s="97"/>
      <c r="S52" s="98">
        <f>SUM(C52:R52)</f>
        <v>0</v>
      </c>
      <c r="T52" s="97"/>
      <c r="U52" s="99"/>
      <c r="V52" s="97"/>
    </row>
    <row r="53" spans="1:22" x14ac:dyDescent="0.25">
      <c r="A53">
        <v>2</v>
      </c>
      <c r="B53" s="40"/>
      <c r="C53" s="97"/>
      <c r="D53" s="97"/>
      <c r="E53" s="97"/>
      <c r="F53" s="97"/>
      <c r="G53" s="97"/>
      <c r="H53" s="97"/>
      <c r="I53" s="97"/>
      <c r="J53" s="97"/>
      <c r="K53" s="97"/>
      <c r="L53" s="97"/>
      <c r="M53" s="97"/>
      <c r="N53" s="97"/>
      <c r="O53" s="97"/>
      <c r="P53" s="97"/>
      <c r="Q53" s="97"/>
      <c r="R53" s="97"/>
      <c r="S53" s="98">
        <f>SUM(C53:R53)</f>
        <v>0</v>
      </c>
      <c r="T53" s="97"/>
      <c r="U53" s="99"/>
      <c r="V53" s="97"/>
    </row>
    <row r="54" spans="1:22" x14ac:dyDescent="0.25">
      <c r="A54">
        <v>3</v>
      </c>
      <c r="B54" s="40"/>
      <c r="C54" s="97"/>
      <c r="D54" s="97"/>
      <c r="E54" s="97"/>
      <c r="F54" s="97"/>
      <c r="G54" s="97"/>
      <c r="H54" s="97"/>
      <c r="I54" s="97"/>
      <c r="J54" s="97"/>
      <c r="K54" s="97"/>
      <c r="L54" s="97"/>
      <c r="M54" s="97"/>
      <c r="N54" s="97"/>
      <c r="O54" s="97"/>
      <c r="P54" s="97"/>
      <c r="Q54" s="97"/>
      <c r="R54" s="97"/>
      <c r="S54" s="98">
        <f>SUM(C54:R54)</f>
        <v>0</v>
      </c>
      <c r="T54" s="97"/>
      <c r="U54" s="99"/>
      <c r="V54" s="97"/>
    </row>
    <row r="55" spans="1:22" ht="13.8" thickBot="1" x14ac:dyDescent="0.3">
      <c r="A55">
        <v>4</v>
      </c>
      <c r="B55" s="12"/>
      <c r="C55" s="100"/>
      <c r="D55" s="100"/>
      <c r="E55" s="100"/>
      <c r="F55" s="100"/>
      <c r="G55" s="100"/>
      <c r="H55" s="100"/>
      <c r="I55" s="100"/>
      <c r="J55" s="100"/>
      <c r="K55" s="100"/>
      <c r="L55" s="100"/>
      <c r="M55" s="100"/>
      <c r="N55" s="100"/>
      <c r="O55" s="100"/>
      <c r="P55" s="100"/>
      <c r="Q55" s="100"/>
      <c r="R55" s="100"/>
      <c r="S55" s="101">
        <f>SUM(C55:R55)</f>
        <v>0</v>
      </c>
      <c r="T55" s="100"/>
      <c r="U55" s="102"/>
      <c r="V55" s="100"/>
    </row>
    <row r="56" spans="1:22" x14ac:dyDescent="0.25">
      <c r="B56" s="1" t="s">
        <v>8</v>
      </c>
      <c r="C56" s="76"/>
      <c r="D56" s="76"/>
      <c r="E56" s="76"/>
      <c r="F56" s="76"/>
      <c r="G56" s="76"/>
      <c r="H56" s="76"/>
      <c r="I56" s="76"/>
      <c r="J56" s="76"/>
      <c r="K56" s="76"/>
      <c r="L56" s="76"/>
      <c r="M56" s="76"/>
      <c r="N56" s="76"/>
      <c r="O56" s="76"/>
      <c r="P56" s="76"/>
      <c r="Q56" s="76"/>
      <c r="R56" s="76"/>
      <c r="S56" s="103">
        <f>AVERAGE(S52:S55)</f>
        <v>0</v>
      </c>
      <c r="T56" s="104" t="e">
        <f>AVERAGE(U52:U55)</f>
        <v>#DIV/0!</v>
      </c>
      <c r="U56" s="104"/>
      <c r="V56" s="104"/>
    </row>
  </sheetData>
  <sheetProtection sheet="1" objects="1" scenarios="1"/>
  <mergeCells count="29">
    <mergeCell ref="N41:O41"/>
    <mergeCell ref="W41:Y41"/>
    <mergeCell ref="D43:E43"/>
    <mergeCell ref="F43:G43"/>
    <mergeCell ref="H43:I43"/>
    <mergeCell ref="J43:K43"/>
    <mergeCell ref="L43:M43"/>
    <mergeCell ref="N43:O43"/>
    <mergeCell ref="F41:G41"/>
    <mergeCell ref="H41:I41"/>
    <mergeCell ref="J41:K41"/>
    <mergeCell ref="D41:E41"/>
    <mergeCell ref="D44:G44"/>
    <mergeCell ref="L41:M41"/>
    <mergeCell ref="S1:U1"/>
    <mergeCell ref="T2:V2"/>
    <mergeCell ref="V1:Z1"/>
    <mergeCell ref="T38:V38"/>
    <mergeCell ref="A1:N1"/>
    <mergeCell ref="O1:Q1"/>
    <mergeCell ref="U46:V46"/>
    <mergeCell ref="R46:T46"/>
    <mergeCell ref="S40:T40"/>
    <mergeCell ref="T56:V56"/>
    <mergeCell ref="T50:V50"/>
    <mergeCell ref="X2:Z2"/>
    <mergeCell ref="X3:Z3"/>
    <mergeCell ref="X38:Z38"/>
    <mergeCell ref="Q40:R40"/>
  </mergeCells>
  <phoneticPr fontId="0" type="noConversion"/>
  <printOptions gridLines="1"/>
  <pageMargins left="0.78740157499999996" right="0.78740157499999996" top="0.41" bottom="0.34" header="0.43" footer="0.33"/>
  <pageSetup paperSize="9" scale="85" orientation="landscape" horizontalDpi="0" verticalDpi="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8200" r:id="rId4" name="CommandButton1">
          <controlPr defaultSize="0" print="0" autoLine="0" r:id="rId5">
            <anchor moveWithCells="1">
              <from>
                <xdr:col>13</xdr:col>
                <xdr:colOff>312420</xdr:colOff>
                <xdr:row>46</xdr:row>
                <xdr:rowOff>76200</xdr:rowOff>
              </from>
              <to>
                <xdr:col>17</xdr:col>
                <xdr:colOff>45720</xdr:colOff>
                <xdr:row>48</xdr:row>
                <xdr:rowOff>99060</xdr:rowOff>
              </to>
            </anchor>
          </controlPr>
        </control>
      </mc:Choice>
      <mc:Fallback>
        <control shapeId="8200" r:id="rId4" name="CommandButton1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8"/>
  <dimension ref="A1:AA56"/>
  <sheetViews>
    <sheetView topLeftCell="A16" zoomScale="75" workbookViewId="0">
      <selection activeCell="AA34" sqref="AA34"/>
    </sheetView>
  </sheetViews>
  <sheetFormatPr baseColWidth="10" defaultRowHeight="13.2" x14ac:dyDescent="0.25"/>
  <cols>
    <col min="1" max="1" width="3" customWidth="1"/>
    <col min="2" max="2" width="24.6640625" style="1" customWidth="1"/>
    <col min="3" max="7" width="4.6640625" style="1" customWidth="1"/>
    <col min="8" max="13" width="4.6640625" customWidth="1"/>
    <col min="14" max="14" width="5.5546875" customWidth="1"/>
    <col min="15" max="18" width="4.6640625" customWidth="1"/>
    <col min="19" max="19" width="7.33203125" customWidth="1"/>
    <col min="20" max="20" width="1.6640625" customWidth="1"/>
    <col min="21" max="21" width="3.109375" customWidth="1"/>
    <col min="22" max="22" width="1.5546875" customWidth="1"/>
    <col min="23" max="23" width="2.88671875" customWidth="1"/>
    <col min="24" max="24" width="1.6640625" customWidth="1"/>
    <col min="25" max="25" width="3" style="10" customWidth="1"/>
    <col min="26" max="26" width="1.6640625" style="10" customWidth="1"/>
    <col min="27" max="27" width="11.44140625" style="10" customWidth="1"/>
  </cols>
  <sheetData>
    <row r="1" spans="1:27" ht="20.399999999999999" x14ac:dyDescent="0.35">
      <c r="A1" s="114" t="s">
        <v>19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2" t="str">
        <f>Gesamt!X1</f>
        <v>2017/2018</v>
      </c>
      <c r="P1" s="112"/>
      <c r="Q1" s="112"/>
      <c r="S1" s="107" t="str">
        <f>Gesamt!AO1</f>
        <v>7a</v>
      </c>
      <c r="T1" s="107"/>
      <c r="U1" s="107"/>
      <c r="V1" s="107" t="str">
        <f>Gesamt!AW1</f>
        <v>Mathematik</v>
      </c>
      <c r="W1" s="107"/>
      <c r="X1" s="107"/>
      <c r="Y1" s="107"/>
      <c r="Z1" s="107"/>
      <c r="AA1" s="8"/>
    </row>
    <row r="2" spans="1:27" s="1" customFormat="1" ht="13.8" thickBot="1" x14ac:dyDescent="0.3">
      <c r="A2" s="1" t="s">
        <v>52</v>
      </c>
      <c r="B2" s="2" t="s">
        <v>2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55" t="s">
        <v>0</v>
      </c>
      <c r="T2" s="117" t="s">
        <v>1</v>
      </c>
      <c r="U2" s="117"/>
      <c r="V2" s="117"/>
      <c r="W2" s="7"/>
      <c r="X2" s="106" t="s">
        <v>53</v>
      </c>
      <c r="Y2" s="106"/>
      <c r="Z2" s="106"/>
    </row>
    <row r="3" spans="1:27" s="1" customFormat="1" x14ac:dyDescent="0.25">
      <c r="B3" s="3" t="s">
        <v>6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52">
        <f>SUM(C3:R3)</f>
        <v>0</v>
      </c>
      <c r="T3" s="5"/>
      <c r="U3" s="51"/>
      <c r="V3" s="51"/>
      <c r="W3" s="47"/>
      <c r="X3" s="109" t="s">
        <v>54</v>
      </c>
      <c r="Y3" s="109"/>
      <c r="Z3" s="109"/>
      <c r="AA3" s="40"/>
    </row>
    <row r="4" spans="1:27" ht="13.8" x14ac:dyDescent="0.3">
      <c r="A4">
        <v>1</v>
      </c>
      <c r="B4" s="27" t="str">
        <f>IF(ISBLANK(Gesamt!B4),"",Gesamt!B4)</f>
        <v>Alfred Anders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42" t="str">
        <f>IF(ISNUMBER(C4),SUM(C4:R4),"")</f>
        <v/>
      </c>
      <c r="T4" s="4" t="str">
        <f t="shared" ref="T4:T37" si="0">IF(ISBLANK(C4),"",IF(OR($S4=$E$42,$S4=$G$42,$S4=$I$42,$S4=$K$42,$S4=$M$42),"+"," "))</f>
        <v/>
      </c>
      <c r="U4" s="19" t="str">
        <f t="shared" ref="U4:U37" si="1">IF(ISNUMBER(C4),IF(AND(S4&gt;=$D$42,S4&lt;=$E$42),6,IF(AND(S4&gt;=$F$42,S4&lt;=$G$42),5,IF(AND(S4&gt;=$H$42,S4&lt;=$I$42),4,IF(AND(S4&gt;=$J$42,S4&lt;=$K$42),3,IF(AND(S4&gt;=$L$42,S4&lt;=$M$42),2,1))))),"")</f>
        <v/>
      </c>
      <c r="V4" s="4" t="str">
        <f t="shared" ref="V4:V37" si="2">IF(ISBLANK(C4),"",IF(OR($S4=$F$42,$S4=$H$42,$S4=$J$42,$S4=$L$42,$S4=$N$42),"-"," "))</f>
        <v/>
      </c>
      <c r="X4" s="10" t="str">
        <f t="shared" ref="X4:Y37" si="3">IF(ISBLANK($Z$41),"",T4)</f>
        <v/>
      </c>
      <c r="Y4" s="18" t="str">
        <f>IF(ISBLANK($Z$41),"",U4)</f>
        <v/>
      </c>
      <c r="Z4" s="10" t="str">
        <f t="shared" ref="Z4:Z37" si="4">IF(ISBLANK($Z$41),"",V4)</f>
        <v/>
      </c>
    </row>
    <row r="5" spans="1:27" ht="13.8" x14ac:dyDescent="0.3">
      <c r="A5">
        <v>2</v>
      </c>
      <c r="B5" s="27" t="str">
        <f>IF(ISBLANK(Gesamt!B5),"",Gesamt!B5)</f>
        <v>Berta Bunsig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20" t="str">
        <f t="shared" ref="S5:S37" si="5">IF(ISNUMBER(C5),SUM(C5:R5),"")</f>
        <v/>
      </c>
      <c r="T5" s="4" t="str">
        <f t="shared" si="0"/>
        <v/>
      </c>
      <c r="U5" s="19" t="str">
        <f t="shared" si="1"/>
        <v/>
      </c>
      <c r="V5" s="4" t="str">
        <f t="shared" si="2"/>
        <v/>
      </c>
      <c r="X5" s="10" t="str">
        <f t="shared" si="3"/>
        <v/>
      </c>
      <c r="Y5" s="18" t="str">
        <f t="shared" si="3"/>
        <v/>
      </c>
      <c r="Z5" s="10" t="str">
        <f t="shared" si="4"/>
        <v/>
      </c>
    </row>
    <row r="6" spans="1:27" ht="13.8" x14ac:dyDescent="0.3">
      <c r="A6">
        <v>3</v>
      </c>
      <c r="B6" s="27" t="str">
        <f>IF(ISBLANK(Gesamt!B6),"",Gesamt!B6)</f>
        <v>Carlo Crämer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20" t="str">
        <f t="shared" si="5"/>
        <v/>
      </c>
      <c r="T6" s="4" t="str">
        <f t="shared" si="0"/>
        <v/>
      </c>
      <c r="U6" s="19" t="str">
        <f t="shared" si="1"/>
        <v/>
      </c>
      <c r="V6" s="4" t="str">
        <f t="shared" si="2"/>
        <v/>
      </c>
      <c r="X6" s="10" t="str">
        <f t="shared" si="3"/>
        <v/>
      </c>
      <c r="Y6" s="18" t="str">
        <f t="shared" si="3"/>
        <v/>
      </c>
      <c r="Z6" s="10" t="str">
        <f t="shared" si="4"/>
        <v/>
      </c>
    </row>
    <row r="7" spans="1:27" ht="13.8" x14ac:dyDescent="0.3">
      <c r="A7">
        <v>4</v>
      </c>
      <c r="B7" s="27" t="str">
        <f>IF(ISBLANK(Gesamt!B7),"",Gesamt!B7)</f>
        <v>Daniela Daune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20" t="str">
        <f t="shared" si="5"/>
        <v/>
      </c>
      <c r="T7" s="4" t="str">
        <f t="shared" si="0"/>
        <v/>
      </c>
      <c r="U7" s="19" t="str">
        <f t="shared" si="1"/>
        <v/>
      </c>
      <c r="V7" s="4" t="str">
        <f t="shared" si="2"/>
        <v/>
      </c>
      <c r="X7" s="10" t="str">
        <f t="shared" si="3"/>
        <v/>
      </c>
      <c r="Y7" s="18" t="str">
        <f t="shared" si="3"/>
        <v/>
      </c>
      <c r="Z7" s="10" t="str">
        <f t="shared" si="4"/>
        <v/>
      </c>
    </row>
    <row r="8" spans="1:27" ht="13.8" x14ac:dyDescent="0.3">
      <c r="A8">
        <v>5</v>
      </c>
      <c r="B8" s="27" t="str">
        <f>IF(ISBLANK(Gesamt!B8),"",Gesamt!B8)</f>
        <v/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20" t="str">
        <f t="shared" si="5"/>
        <v/>
      </c>
      <c r="T8" s="4" t="str">
        <f t="shared" si="0"/>
        <v/>
      </c>
      <c r="U8" s="19" t="str">
        <f t="shared" si="1"/>
        <v/>
      </c>
      <c r="V8" s="4" t="str">
        <f t="shared" si="2"/>
        <v/>
      </c>
      <c r="X8" s="10" t="str">
        <f t="shared" si="3"/>
        <v/>
      </c>
      <c r="Y8" s="18" t="str">
        <f t="shared" si="3"/>
        <v/>
      </c>
      <c r="Z8" s="10" t="str">
        <f t="shared" si="4"/>
        <v/>
      </c>
    </row>
    <row r="9" spans="1:27" ht="13.8" x14ac:dyDescent="0.3">
      <c r="A9">
        <v>6</v>
      </c>
      <c r="B9" s="27" t="str">
        <f>IF(ISBLANK(Gesamt!B9),"",Gesamt!B9)</f>
        <v/>
      </c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20" t="str">
        <f t="shared" si="5"/>
        <v/>
      </c>
      <c r="T9" s="4" t="str">
        <f t="shared" si="0"/>
        <v/>
      </c>
      <c r="U9" s="19" t="str">
        <f t="shared" si="1"/>
        <v/>
      </c>
      <c r="V9" s="4" t="str">
        <f t="shared" si="2"/>
        <v/>
      </c>
      <c r="X9" s="10" t="str">
        <f t="shared" si="3"/>
        <v/>
      </c>
      <c r="Y9" s="18" t="str">
        <f t="shared" si="3"/>
        <v/>
      </c>
      <c r="Z9" s="10" t="str">
        <f t="shared" si="4"/>
        <v/>
      </c>
    </row>
    <row r="10" spans="1:27" ht="13.8" x14ac:dyDescent="0.3">
      <c r="A10">
        <v>7</v>
      </c>
      <c r="B10" s="27" t="str">
        <f>IF(ISBLANK(Gesamt!B10),"",Gesamt!B10)</f>
        <v/>
      </c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20" t="str">
        <f t="shared" si="5"/>
        <v/>
      </c>
      <c r="T10" s="4" t="str">
        <f t="shared" si="0"/>
        <v/>
      </c>
      <c r="U10" s="19" t="str">
        <f t="shared" si="1"/>
        <v/>
      </c>
      <c r="V10" s="4" t="str">
        <f t="shared" si="2"/>
        <v/>
      </c>
      <c r="X10" s="10" t="str">
        <f t="shared" si="3"/>
        <v/>
      </c>
      <c r="Y10" s="18" t="str">
        <f t="shared" si="3"/>
        <v/>
      </c>
      <c r="Z10" s="10" t="str">
        <f t="shared" si="4"/>
        <v/>
      </c>
    </row>
    <row r="11" spans="1:27" ht="13.8" x14ac:dyDescent="0.3">
      <c r="A11">
        <v>8</v>
      </c>
      <c r="B11" s="27" t="str">
        <f>IF(ISBLANK(Gesamt!B11),"",Gesamt!B11)</f>
        <v/>
      </c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20" t="str">
        <f t="shared" si="5"/>
        <v/>
      </c>
      <c r="T11" s="4" t="str">
        <f t="shared" si="0"/>
        <v/>
      </c>
      <c r="U11" s="19" t="str">
        <f t="shared" si="1"/>
        <v/>
      </c>
      <c r="V11" s="4" t="str">
        <f t="shared" si="2"/>
        <v/>
      </c>
      <c r="X11" s="10" t="str">
        <f t="shared" si="3"/>
        <v/>
      </c>
      <c r="Y11" s="18" t="str">
        <f t="shared" si="3"/>
        <v/>
      </c>
      <c r="Z11" s="10" t="str">
        <f t="shared" si="4"/>
        <v/>
      </c>
    </row>
    <row r="12" spans="1:27" ht="13.8" x14ac:dyDescent="0.3">
      <c r="A12">
        <v>9</v>
      </c>
      <c r="B12" s="27" t="str">
        <f>IF(ISBLANK(Gesamt!B12),"",Gesamt!B12)</f>
        <v/>
      </c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20" t="str">
        <f t="shared" si="5"/>
        <v/>
      </c>
      <c r="T12" s="4" t="str">
        <f t="shared" si="0"/>
        <v/>
      </c>
      <c r="U12" s="19" t="str">
        <f t="shared" si="1"/>
        <v/>
      </c>
      <c r="V12" s="4" t="str">
        <f t="shared" si="2"/>
        <v/>
      </c>
      <c r="X12" s="10" t="str">
        <f t="shared" si="3"/>
        <v/>
      </c>
      <c r="Y12" s="18" t="str">
        <f t="shared" si="3"/>
        <v/>
      </c>
      <c r="Z12" s="10" t="str">
        <f t="shared" si="4"/>
        <v/>
      </c>
    </row>
    <row r="13" spans="1:27" ht="13.8" x14ac:dyDescent="0.3">
      <c r="A13">
        <v>10</v>
      </c>
      <c r="B13" s="27" t="str">
        <f>IF(ISBLANK(Gesamt!B13),"",Gesamt!B13)</f>
        <v/>
      </c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20" t="str">
        <f t="shared" si="5"/>
        <v/>
      </c>
      <c r="T13" s="4" t="str">
        <f t="shared" si="0"/>
        <v/>
      </c>
      <c r="U13" s="19" t="str">
        <f t="shared" si="1"/>
        <v/>
      </c>
      <c r="V13" s="4" t="str">
        <f t="shared" si="2"/>
        <v/>
      </c>
      <c r="X13" s="10" t="str">
        <f t="shared" si="3"/>
        <v/>
      </c>
      <c r="Y13" s="18" t="str">
        <f t="shared" si="3"/>
        <v/>
      </c>
      <c r="Z13" s="10" t="str">
        <f t="shared" si="4"/>
        <v/>
      </c>
    </row>
    <row r="14" spans="1:27" ht="13.8" x14ac:dyDescent="0.3">
      <c r="A14">
        <v>11</v>
      </c>
      <c r="B14" s="27" t="str">
        <f>IF(ISBLANK(Gesamt!B14),"",Gesamt!B14)</f>
        <v/>
      </c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20" t="str">
        <f t="shared" si="5"/>
        <v/>
      </c>
      <c r="T14" s="4" t="str">
        <f t="shared" si="0"/>
        <v/>
      </c>
      <c r="U14" s="19" t="str">
        <f t="shared" si="1"/>
        <v/>
      </c>
      <c r="V14" s="4" t="str">
        <f t="shared" si="2"/>
        <v/>
      </c>
      <c r="X14" s="10" t="str">
        <f t="shared" si="3"/>
        <v/>
      </c>
      <c r="Y14" s="18" t="str">
        <f t="shared" si="3"/>
        <v/>
      </c>
      <c r="Z14" s="10" t="str">
        <f t="shared" si="4"/>
        <v/>
      </c>
    </row>
    <row r="15" spans="1:27" ht="13.8" x14ac:dyDescent="0.3">
      <c r="A15">
        <v>12</v>
      </c>
      <c r="B15" s="27" t="str">
        <f>IF(ISBLANK(Gesamt!B15),"",Gesamt!B15)</f>
        <v/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20" t="str">
        <f t="shared" si="5"/>
        <v/>
      </c>
      <c r="T15" s="4" t="str">
        <f t="shared" si="0"/>
        <v/>
      </c>
      <c r="U15" s="19" t="str">
        <f t="shared" si="1"/>
        <v/>
      </c>
      <c r="V15" s="4" t="str">
        <f t="shared" si="2"/>
        <v/>
      </c>
      <c r="X15" s="10" t="str">
        <f t="shared" si="3"/>
        <v/>
      </c>
      <c r="Y15" s="18" t="str">
        <f t="shared" si="3"/>
        <v/>
      </c>
      <c r="Z15" s="10" t="str">
        <f t="shared" si="4"/>
        <v/>
      </c>
    </row>
    <row r="16" spans="1:27" ht="13.8" x14ac:dyDescent="0.3">
      <c r="A16">
        <v>13</v>
      </c>
      <c r="B16" s="27" t="str">
        <f>IF(ISBLANK(Gesamt!B16),"",Gesamt!B16)</f>
        <v/>
      </c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20" t="str">
        <f t="shared" si="5"/>
        <v/>
      </c>
      <c r="T16" s="4" t="str">
        <f t="shared" si="0"/>
        <v/>
      </c>
      <c r="U16" s="19" t="str">
        <f t="shared" si="1"/>
        <v/>
      </c>
      <c r="V16" s="4" t="str">
        <f t="shared" si="2"/>
        <v/>
      </c>
      <c r="X16" s="10" t="str">
        <f t="shared" si="3"/>
        <v/>
      </c>
      <c r="Y16" s="18" t="str">
        <f t="shared" si="3"/>
        <v/>
      </c>
      <c r="Z16" s="10" t="str">
        <f t="shared" si="4"/>
        <v/>
      </c>
    </row>
    <row r="17" spans="1:26" ht="13.8" x14ac:dyDescent="0.3">
      <c r="A17">
        <v>14</v>
      </c>
      <c r="B17" s="27" t="str">
        <f>IF(ISBLANK(Gesamt!B17),"",Gesamt!B17)</f>
        <v/>
      </c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20" t="str">
        <f t="shared" si="5"/>
        <v/>
      </c>
      <c r="T17" s="4" t="str">
        <f t="shared" si="0"/>
        <v/>
      </c>
      <c r="U17" s="19" t="str">
        <f t="shared" si="1"/>
        <v/>
      </c>
      <c r="V17" s="4" t="str">
        <f t="shared" si="2"/>
        <v/>
      </c>
      <c r="X17" s="10" t="str">
        <f t="shared" si="3"/>
        <v/>
      </c>
      <c r="Y17" s="18" t="str">
        <f t="shared" si="3"/>
        <v/>
      </c>
      <c r="Z17" s="10" t="str">
        <f t="shared" si="4"/>
        <v/>
      </c>
    </row>
    <row r="18" spans="1:26" ht="13.8" x14ac:dyDescent="0.3">
      <c r="A18">
        <v>15</v>
      </c>
      <c r="B18" s="27" t="str">
        <f>IF(ISBLANK(Gesamt!B18),"",Gesamt!B18)</f>
        <v/>
      </c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20" t="str">
        <f t="shared" si="5"/>
        <v/>
      </c>
      <c r="T18" s="4" t="str">
        <f t="shared" si="0"/>
        <v/>
      </c>
      <c r="U18" s="19" t="str">
        <f t="shared" si="1"/>
        <v/>
      </c>
      <c r="V18" s="4" t="str">
        <f t="shared" si="2"/>
        <v/>
      </c>
      <c r="X18" s="10" t="str">
        <f t="shared" si="3"/>
        <v/>
      </c>
      <c r="Y18" s="18" t="str">
        <f t="shared" si="3"/>
        <v/>
      </c>
      <c r="Z18" s="10" t="str">
        <f t="shared" si="4"/>
        <v/>
      </c>
    </row>
    <row r="19" spans="1:26" ht="13.8" x14ac:dyDescent="0.3">
      <c r="A19">
        <v>16</v>
      </c>
      <c r="B19" s="27" t="str">
        <f>IF(ISBLANK(Gesamt!B19),"",Gesamt!B19)</f>
        <v/>
      </c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20" t="str">
        <f t="shared" si="5"/>
        <v/>
      </c>
      <c r="T19" s="4" t="str">
        <f t="shared" si="0"/>
        <v/>
      </c>
      <c r="U19" s="19" t="str">
        <f t="shared" si="1"/>
        <v/>
      </c>
      <c r="V19" s="4" t="str">
        <f t="shared" si="2"/>
        <v/>
      </c>
      <c r="X19" s="10" t="str">
        <f t="shared" si="3"/>
        <v/>
      </c>
      <c r="Y19" s="18" t="str">
        <f t="shared" si="3"/>
        <v/>
      </c>
      <c r="Z19" s="10" t="str">
        <f t="shared" si="4"/>
        <v/>
      </c>
    </row>
    <row r="20" spans="1:26" ht="13.8" x14ac:dyDescent="0.3">
      <c r="A20">
        <v>17</v>
      </c>
      <c r="B20" s="27" t="str">
        <f>IF(ISBLANK(Gesamt!B20),"",Gesamt!B20)</f>
        <v/>
      </c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20" t="str">
        <f t="shared" si="5"/>
        <v/>
      </c>
      <c r="T20" s="4" t="str">
        <f t="shared" si="0"/>
        <v/>
      </c>
      <c r="U20" s="19" t="str">
        <f t="shared" si="1"/>
        <v/>
      </c>
      <c r="V20" s="4" t="str">
        <f t="shared" si="2"/>
        <v/>
      </c>
      <c r="X20" s="10" t="str">
        <f t="shared" si="3"/>
        <v/>
      </c>
      <c r="Y20" s="18" t="str">
        <f t="shared" si="3"/>
        <v/>
      </c>
      <c r="Z20" s="10" t="str">
        <f t="shared" si="4"/>
        <v/>
      </c>
    </row>
    <row r="21" spans="1:26" ht="13.8" x14ac:dyDescent="0.3">
      <c r="A21">
        <v>18</v>
      </c>
      <c r="B21" s="27" t="str">
        <f>IF(ISBLANK(Gesamt!B21),"",Gesamt!B21)</f>
        <v/>
      </c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20" t="str">
        <f t="shared" si="5"/>
        <v/>
      </c>
      <c r="T21" s="4" t="str">
        <f t="shared" si="0"/>
        <v/>
      </c>
      <c r="U21" s="19" t="str">
        <f t="shared" si="1"/>
        <v/>
      </c>
      <c r="V21" s="4" t="str">
        <f t="shared" si="2"/>
        <v/>
      </c>
      <c r="X21" s="10" t="str">
        <f t="shared" si="3"/>
        <v/>
      </c>
      <c r="Y21" s="18" t="str">
        <f t="shared" si="3"/>
        <v/>
      </c>
      <c r="Z21" s="10" t="str">
        <f t="shared" si="4"/>
        <v/>
      </c>
    </row>
    <row r="22" spans="1:26" ht="13.8" x14ac:dyDescent="0.3">
      <c r="A22">
        <v>19</v>
      </c>
      <c r="B22" s="27" t="str">
        <f>IF(ISBLANK(Gesamt!B22),"",Gesamt!B22)</f>
        <v/>
      </c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20" t="str">
        <f t="shared" si="5"/>
        <v/>
      </c>
      <c r="T22" s="4" t="str">
        <f t="shared" si="0"/>
        <v/>
      </c>
      <c r="U22" s="19" t="str">
        <f t="shared" si="1"/>
        <v/>
      </c>
      <c r="V22" s="4" t="str">
        <f t="shared" si="2"/>
        <v/>
      </c>
      <c r="X22" s="10" t="str">
        <f t="shared" si="3"/>
        <v/>
      </c>
      <c r="Y22" s="18" t="str">
        <f t="shared" si="3"/>
        <v/>
      </c>
      <c r="Z22" s="10" t="str">
        <f t="shared" si="4"/>
        <v/>
      </c>
    </row>
    <row r="23" spans="1:26" ht="13.8" x14ac:dyDescent="0.3">
      <c r="A23">
        <v>20</v>
      </c>
      <c r="B23" s="27" t="str">
        <f>IF(ISBLANK(Gesamt!B23),"",Gesamt!B23)</f>
        <v/>
      </c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20" t="str">
        <f t="shared" si="5"/>
        <v/>
      </c>
      <c r="T23" s="4" t="str">
        <f t="shared" si="0"/>
        <v/>
      </c>
      <c r="U23" s="19" t="str">
        <f t="shared" si="1"/>
        <v/>
      </c>
      <c r="V23" s="4" t="str">
        <f t="shared" si="2"/>
        <v/>
      </c>
      <c r="X23" s="10" t="str">
        <f t="shared" si="3"/>
        <v/>
      </c>
      <c r="Y23" s="18" t="str">
        <f t="shared" si="3"/>
        <v/>
      </c>
      <c r="Z23" s="10" t="str">
        <f t="shared" si="4"/>
        <v/>
      </c>
    </row>
    <row r="24" spans="1:26" ht="13.8" x14ac:dyDescent="0.3">
      <c r="A24">
        <v>21</v>
      </c>
      <c r="B24" s="27" t="str">
        <f>IF(ISBLANK(Gesamt!B24),"",Gesamt!B24)</f>
        <v/>
      </c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20" t="str">
        <f t="shared" si="5"/>
        <v/>
      </c>
      <c r="T24" s="4" t="str">
        <f t="shared" si="0"/>
        <v/>
      </c>
      <c r="U24" s="19" t="str">
        <f t="shared" si="1"/>
        <v/>
      </c>
      <c r="V24" s="4" t="str">
        <f t="shared" si="2"/>
        <v/>
      </c>
      <c r="X24" s="10" t="str">
        <f t="shared" si="3"/>
        <v/>
      </c>
      <c r="Y24" s="18" t="str">
        <f t="shared" si="3"/>
        <v/>
      </c>
      <c r="Z24" s="10" t="str">
        <f t="shared" si="4"/>
        <v/>
      </c>
    </row>
    <row r="25" spans="1:26" ht="13.8" x14ac:dyDescent="0.3">
      <c r="A25">
        <v>22</v>
      </c>
      <c r="B25" s="27" t="str">
        <f>IF(ISBLANK(Gesamt!B25),"",Gesamt!B25)</f>
        <v/>
      </c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20" t="str">
        <f t="shared" si="5"/>
        <v/>
      </c>
      <c r="T25" s="4" t="str">
        <f t="shared" si="0"/>
        <v/>
      </c>
      <c r="U25" s="19" t="str">
        <f t="shared" si="1"/>
        <v/>
      </c>
      <c r="V25" s="4" t="str">
        <f t="shared" si="2"/>
        <v/>
      </c>
      <c r="X25" s="10" t="str">
        <f t="shared" si="3"/>
        <v/>
      </c>
      <c r="Y25" s="18" t="str">
        <f t="shared" si="3"/>
        <v/>
      </c>
      <c r="Z25" s="10" t="str">
        <f t="shared" si="4"/>
        <v/>
      </c>
    </row>
    <row r="26" spans="1:26" ht="13.8" x14ac:dyDescent="0.3">
      <c r="A26">
        <v>23</v>
      </c>
      <c r="B26" s="27" t="str">
        <f>IF(ISBLANK(Gesamt!B26),"",Gesamt!B26)</f>
        <v/>
      </c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20" t="str">
        <f t="shared" si="5"/>
        <v/>
      </c>
      <c r="T26" s="4" t="str">
        <f t="shared" si="0"/>
        <v/>
      </c>
      <c r="U26" s="19" t="str">
        <f t="shared" si="1"/>
        <v/>
      </c>
      <c r="V26" s="4" t="str">
        <f t="shared" si="2"/>
        <v/>
      </c>
      <c r="X26" s="10" t="str">
        <f t="shared" si="3"/>
        <v/>
      </c>
      <c r="Y26" s="18" t="str">
        <f t="shared" si="3"/>
        <v/>
      </c>
      <c r="Z26" s="10" t="str">
        <f t="shared" si="4"/>
        <v/>
      </c>
    </row>
    <row r="27" spans="1:26" ht="13.8" x14ac:dyDescent="0.3">
      <c r="A27">
        <v>24</v>
      </c>
      <c r="B27" s="27" t="str">
        <f>IF(ISBLANK(Gesamt!B27),"",Gesamt!B27)</f>
        <v/>
      </c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20" t="str">
        <f t="shared" si="5"/>
        <v/>
      </c>
      <c r="T27" s="4" t="str">
        <f t="shared" si="0"/>
        <v/>
      </c>
      <c r="U27" s="19" t="str">
        <f t="shared" si="1"/>
        <v/>
      </c>
      <c r="V27" s="4" t="str">
        <f t="shared" si="2"/>
        <v/>
      </c>
      <c r="X27" s="10" t="str">
        <f t="shared" si="3"/>
        <v/>
      </c>
      <c r="Y27" s="18" t="str">
        <f t="shared" si="3"/>
        <v/>
      </c>
      <c r="Z27" s="10" t="str">
        <f t="shared" si="4"/>
        <v/>
      </c>
    </row>
    <row r="28" spans="1:26" ht="13.8" x14ac:dyDescent="0.3">
      <c r="A28">
        <v>25</v>
      </c>
      <c r="B28" s="27" t="str">
        <f>IF(ISBLANK(Gesamt!B28),"",Gesamt!B28)</f>
        <v/>
      </c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20" t="str">
        <f t="shared" si="5"/>
        <v/>
      </c>
      <c r="T28" s="4" t="str">
        <f t="shared" si="0"/>
        <v/>
      </c>
      <c r="U28" s="19" t="str">
        <f t="shared" si="1"/>
        <v/>
      </c>
      <c r="V28" s="4" t="str">
        <f t="shared" si="2"/>
        <v/>
      </c>
      <c r="X28" s="10" t="str">
        <f t="shared" si="3"/>
        <v/>
      </c>
      <c r="Y28" s="18" t="str">
        <f t="shared" si="3"/>
        <v/>
      </c>
      <c r="Z28" s="10" t="str">
        <f t="shared" si="4"/>
        <v/>
      </c>
    </row>
    <row r="29" spans="1:26" ht="13.8" x14ac:dyDescent="0.3">
      <c r="A29">
        <v>26</v>
      </c>
      <c r="B29" s="27" t="str">
        <f>IF(ISBLANK(Gesamt!B29),"",Gesamt!B29)</f>
        <v/>
      </c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20" t="str">
        <f t="shared" si="5"/>
        <v/>
      </c>
      <c r="T29" s="4" t="str">
        <f t="shared" si="0"/>
        <v/>
      </c>
      <c r="U29" s="19" t="str">
        <f t="shared" si="1"/>
        <v/>
      </c>
      <c r="V29" s="4" t="str">
        <f t="shared" si="2"/>
        <v/>
      </c>
      <c r="X29" s="10" t="str">
        <f t="shared" si="3"/>
        <v/>
      </c>
      <c r="Y29" s="18" t="str">
        <f t="shared" si="3"/>
        <v/>
      </c>
      <c r="Z29" s="10" t="str">
        <f t="shared" si="4"/>
        <v/>
      </c>
    </row>
    <row r="30" spans="1:26" ht="13.8" x14ac:dyDescent="0.3">
      <c r="A30">
        <v>27</v>
      </c>
      <c r="B30" s="27" t="str">
        <f>IF(ISBLANK(Gesamt!B30),"",Gesamt!B30)</f>
        <v/>
      </c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20" t="str">
        <f t="shared" si="5"/>
        <v/>
      </c>
      <c r="T30" s="4" t="str">
        <f t="shared" si="0"/>
        <v/>
      </c>
      <c r="U30" s="19" t="str">
        <f t="shared" si="1"/>
        <v/>
      </c>
      <c r="V30" s="4" t="str">
        <f t="shared" si="2"/>
        <v/>
      </c>
      <c r="X30" s="10" t="str">
        <f t="shared" si="3"/>
        <v/>
      </c>
      <c r="Y30" s="18" t="str">
        <f t="shared" si="3"/>
        <v/>
      </c>
      <c r="Z30" s="10" t="str">
        <f t="shared" si="4"/>
        <v/>
      </c>
    </row>
    <row r="31" spans="1:26" ht="13.8" x14ac:dyDescent="0.3">
      <c r="A31">
        <v>28</v>
      </c>
      <c r="B31" s="27" t="str">
        <f>IF(ISBLANK(Gesamt!B31),"",Gesamt!B31)</f>
        <v/>
      </c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20" t="str">
        <f t="shared" si="5"/>
        <v/>
      </c>
      <c r="T31" s="4" t="str">
        <f t="shared" si="0"/>
        <v/>
      </c>
      <c r="U31" s="19" t="str">
        <f t="shared" si="1"/>
        <v/>
      </c>
      <c r="V31" s="4" t="str">
        <f t="shared" si="2"/>
        <v/>
      </c>
      <c r="X31" s="10" t="str">
        <f t="shared" si="3"/>
        <v/>
      </c>
      <c r="Y31" s="18" t="str">
        <f t="shared" si="3"/>
        <v/>
      </c>
      <c r="Z31" s="10" t="str">
        <f t="shared" si="4"/>
        <v/>
      </c>
    </row>
    <row r="32" spans="1:26" ht="13.8" x14ac:dyDescent="0.3">
      <c r="A32">
        <v>29</v>
      </c>
      <c r="B32" s="27" t="str">
        <f>IF(ISBLANK(Gesamt!B32),"",Gesamt!B32)</f>
        <v/>
      </c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20" t="str">
        <f t="shared" si="5"/>
        <v/>
      </c>
      <c r="T32" s="4" t="str">
        <f t="shared" si="0"/>
        <v/>
      </c>
      <c r="U32" s="19" t="str">
        <f t="shared" si="1"/>
        <v/>
      </c>
      <c r="V32" s="4" t="str">
        <f t="shared" si="2"/>
        <v/>
      </c>
      <c r="X32" s="10" t="str">
        <f t="shared" si="3"/>
        <v/>
      </c>
      <c r="Y32" s="18" t="str">
        <f t="shared" si="3"/>
        <v/>
      </c>
      <c r="Z32" s="10" t="str">
        <f t="shared" si="4"/>
        <v/>
      </c>
    </row>
    <row r="33" spans="1:27" ht="13.8" x14ac:dyDescent="0.3">
      <c r="A33">
        <v>30</v>
      </c>
      <c r="B33" s="27" t="str">
        <f>IF(ISBLANK(Gesamt!B33),"",Gesamt!B33)</f>
        <v/>
      </c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20" t="str">
        <f t="shared" si="5"/>
        <v/>
      </c>
      <c r="T33" s="4" t="str">
        <f t="shared" si="0"/>
        <v/>
      </c>
      <c r="U33" s="19" t="str">
        <f t="shared" si="1"/>
        <v/>
      </c>
      <c r="V33" s="4" t="str">
        <f t="shared" si="2"/>
        <v/>
      </c>
      <c r="X33" s="10" t="str">
        <f t="shared" si="3"/>
        <v/>
      </c>
      <c r="Y33" s="18" t="str">
        <f t="shared" si="3"/>
        <v/>
      </c>
      <c r="Z33" s="10" t="str">
        <f t="shared" si="4"/>
        <v/>
      </c>
    </row>
    <row r="34" spans="1:27" ht="13.8" x14ac:dyDescent="0.3">
      <c r="A34">
        <v>31</v>
      </c>
      <c r="B34" s="27" t="str">
        <f>IF(ISBLANK(Gesamt!B34),"",Gesamt!B34)</f>
        <v/>
      </c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20" t="str">
        <f t="shared" si="5"/>
        <v/>
      </c>
      <c r="T34" s="4" t="str">
        <f t="shared" si="0"/>
        <v/>
      </c>
      <c r="U34" s="19" t="str">
        <f t="shared" si="1"/>
        <v/>
      </c>
      <c r="V34" s="4" t="str">
        <f t="shared" si="2"/>
        <v/>
      </c>
      <c r="X34" s="10" t="str">
        <f t="shared" si="3"/>
        <v/>
      </c>
      <c r="Y34" s="18" t="str">
        <f t="shared" si="3"/>
        <v/>
      </c>
      <c r="Z34" s="10" t="str">
        <f t="shared" si="4"/>
        <v/>
      </c>
    </row>
    <row r="35" spans="1:27" ht="13.8" x14ac:dyDescent="0.3">
      <c r="A35">
        <v>32</v>
      </c>
      <c r="B35" s="27" t="str">
        <f>IF(ISBLANK(Gesamt!B35),"",Gesamt!B35)</f>
        <v/>
      </c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20" t="str">
        <f t="shared" si="5"/>
        <v/>
      </c>
      <c r="T35" s="4" t="str">
        <f t="shared" si="0"/>
        <v/>
      </c>
      <c r="U35" s="19" t="str">
        <f t="shared" si="1"/>
        <v/>
      </c>
      <c r="V35" s="4" t="str">
        <f t="shared" si="2"/>
        <v/>
      </c>
      <c r="X35" s="10" t="str">
        <f t="shared" si="3"/>
        <v/>
      </c>
      <c r="Y35" s="18" t="str">
        <f t="shared" si="3"/>
        <v/>
      </c>
      <c r="Z35" s="10" t="str">
        <f t="shared" si="4"/>
        <v/>
      </c>
    </row>
    <row r="36" spans="1:27" ht="13.8" x14ac:dyDescent="0.3">
      <c r="A36">
        <v>33</v>
      </c>
      <c r="B36" s="27" t="str">
        <f>IF(ISBLANK(Gesamt!B36),"",Gesamt!B36)</f>
        <v/>
      </c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20" t="str">
        <f t="shared" si="5"/>
        <v/>
      </c>
      <c r="T36" s="4" t="str">
        <f t="shared" si="0"/>
        <v/>
      </c>
      <c r="U36" s="19" t="str">
        <f t="shared" si="1"/>
        <v/>
      </c>
      <c r="V36" s="4" t="str">
        <f t="shared" si="2"/>
        <v/>
      </c>
      <c r="X36" s="10" t="str">
        <f t="shared" si="3"/>
        <v/>
      </c>
      <c r="Y36" s="18" t="str">
        <f t="shared" si="3"/>
        <v/>
      </c>
      <c r="Z36" s="10" t="str">
        <f t="shared" si="4"/>
        <v/>
      </c>
    </row>
    <row r="37" spans="1:27" ht="14.4" thickBot="1" x14ac:dyDescent="0.35">
      <c r="A37">
        <v>34</v>
      </c>
      <c r="B37" s="27" t="str">
        <f>IF(ISBLANK(Gesamt!B37),"",Gesamt!B37)</f>
        <v/>
      </c>
      <c r="C37" s="44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32" t="str">
        <f t="shared" si="5"/>
        <v/>
      </c>
      <c r="T37" s="34" t="str">
        <f t="shared" si="0"/>
        <v/>
      </c>
      <c r="U37" s="31" t="str">
        <f t="shared" si="1"/>
        <v/>
      </c>
      <c r="V37" s="34" t="str">
        <f t="shared" si="2"/>
        <v/>
      </c>
      <c r="W37" s="29"/>
      <c r="X37" s="45" t="str">
        <f t="shared" si="3"/>
        <v/>
      </c>
      <c r="Y37" s="46" t="str">
        <f t="shared" si="3"/>
        <v/>
      </c>
      <c r="Z37" s="45" t="str">
        <f t="shared" si="4"/>
        <v/>
      </c>
    </row>
    <row r="38" spans="1:27" x14ac:dyDescent="0.25">
      <c r="B38" s="1" t="s">
        <v>8</v>
      </c>
      <c r="C38" s="4" t="e">
        <f t="shared" ref="C38:S38" si="6">AVERAGE(C4:C37)</f>
        <v>#DIV/0!</v>
      </c>
      <c r="D38" s="4" t="e">
        <f t="shared" si="6"/>
        <v>#DIV/0!</v>
      </c>
      <c r="E38" s="4" t="e">
        <f t="shared" si="6"/>
        <v>#DIV/0!</v>
      </c>
      <c r="F38" s="4" t="e">
        <f t="shared" si="6"/>
        <v>#DIV/0!</v>
      </c>
      <c r="G38" s="4" t="e">
        <f t="shared" si="6"/>
        <v>#DIV/0!</v>
      </c>
      <c r="H38" s="4" t="e">
        <f t="shared" si="6"/>
        <v>#DIV/0!</v>
      </c>
      <c r="I38" s="4" t="e">
        <f t="shared" si="6"/>
        <v>#DIV/0!</v>
      </c>
      <c r="J38" s="4" t="e">
        <f t="shared" si="6"/>
        <v>#DIV/0!</v>
      </c>
      <c r="K38" s="4" t="e">
        <f t="shared" si="6"/>
        <v>#DIV/0!</v>
      </c>
      <c r="L38" s="4" t="e">
        <f t="shared" si="6"/>
        <v>#DIV/0!</v>
      </c>
      <c r="M38" s="4" t="e">
        <f t="shared" si="6"/>
        <v>#DIV/0!</v>
      </c>
      <c r="N38" s="4" t="e">
        <f t="shared" si="6"/>
        <v>#DIV/0!</v>
      </c>
      <c r="O38" s="4" t="e">
        <f t="shared" si="6"/>
        <v>#DIV/0!</v>
      </c>
      <c r="P38" s="4" t="e">
        <f t="shared" si="6"/>
        <v>#DIV/0!</v>
      </c>
      <c r="Q38" s="4" t="e">
        <f t="shared" si="6"/>
        <v>#DIV/0!</v>
      </c>
      <c r="R38" s="4" t="e">
        <f t="shared" si="6"/>
        <v>#DIV/0!</v>
      </c>
      <c r="S38" s="43" t="e">
        <f t="shared" si="6"/>
        <v>#DIV/0!</v>
      </c>
      <c r="T38" s="110" t="e">
        <f>ROUNDDOWN(AVERAGE(U4:U37),2)</f>
        <v>#DIV/0!</v>
      </c>
      <c r="U38" s="111"/>
      <c r="V38" s="111"/>
      <c r="X38" s="108" t="e">
        <f>IF(ISBLANK($Z$41),"",ROUNDDOWN(AVERAGE(Y4:Y37),2))</f>
        <v>#DIV/0!</v>
      </c>
      <c r="Y38" s="108"/>
      <c r="Z38" s="108"/>
    </row>
    <row r="40" spans="1:27" ht="21" x14ac:dyDescent="0.4">
      <c r="B40" s="6" t="s">
        <v>3</v>
      </c>
      <c r="C40" s="6"/>
      <c r="D40" s="6"/>
      <c r="E40" s="6"/>
      <c r="F40" s="6"/>
      <c r="G40" s="6"/>
      <c r="Q40" s="107" t="s">
        <v>43</v>
      </c>
      <c r="R40" s="107"/>
      <c r="S40" s="113"/>
      <c r="T40" s="113"/>
      <c r="W40" s="74"/>
      <c r="X40" s="75"/>
      <c r="Y40" s="75"/>
      <c r="Z40" s="18"/>
      <c r="AA40" s="18"/>
    </row>
    <row r="41" spans="1:27" ht="13.8" thickBot="1" x14ac:dyDescent="0.3">
      <c r="B41" s="7" t="s">
        <v>1</v>
      </c>
      <c r="C41" s="7"/>
      <c r="D41" s="120">
        <v>6</v>
      </c>
      <c r="E41" s="116"/>
      <c r="F41" s="115">
        <v>5</v>
      </c>
      <c r="G41" s="116"/>
      <c r="H41" s="115">
        <v>4</v>
      </c>
      <c r="I41" s="116"/>
      <c r="J41" s="115">
        <v>3</v>
      </c>
      <c r="K41" s="116"/>
      <c r="L41" s="115">
        <v>2</v>
      </c>
      <c r="M41" s="116"/>
      <c r="N41" s="115">
        <v>1</v>
      </c>
      <c r="O41" s="120"/>
      <c r="R41" t="s">
        <v>64</v>
      </c>
      <c r="S41" s="73"/>
      <c r="W41" s="107" t="s">
        <v>44</v>
      </c>
      <c r="X41" s="107"/>
      <c r="Y41" s="107"/>
      <c r="Z41" s="53" t="s">
        <v>67</v>
      </c>
    </row>
    <row r="42" spans="1:27" ht="13.8" thickBot="1" x14ac:dyDescent="0.3">
      <c r="B42" s="7" t="s">
        <v>4</v>
      </c>
      <c r="C42" s="7"/>
      <c r="D42" s="41">
        <v>0</v>
      </c>
      <c r="E42" s="24"/>
      <c r="F42" s="17">
        <f>E42+0.5</f>
        <v>0.5</v>
      </c>
      <c r="G42" s="24"/>
      <c r="H42" s="17">
        <f>G42+0.5</f>
        <v>0.5</v>
      </c>
      <c r="I42" s="24"/>
      <c r="J42" s="17">
        <f>I42+0.5</f>
        <v>0.5</v>
      </c>
      <c r="K42" s="24"/>
      <c r="L42" s="17">
        <f>K42+0.5</f>
        <v>0.5</v>
      </c>
      <c r="M42" s="24"/>
      <c r="N42" s="17">
        <f>M42+0.5</f>
        <v>0.5</v>
      </c>
      <c r="O42" s="36">
        <f>S3</f>
        <v>0</v>
      </c>
      <c r="R42" t="s">
        <v>65</v>
      </c>
      <c r="S42" s="73"/>
    </row>
    <row r="43" spans="1:27" ht="13.8" thickBot="1" x14ac:dyDescent="0.3">
      <c r="B43" s="7" t="s">
        <v>5</v>
      </c>
      <c r="C43" s="7"/>
      <c r="D43" s="123">
        <f>COUNTIF(U4:U37,6)</f>
        <v>0</v>
      </c>
      <c r="E43" s="119"/>
      <c r="F43" s="118">
        <f>COUNTIF(U4:U37,5)</f>
        <v>0</v>
      </c>
      <c r="G43" s="119"/>
      <c r="H43" s="118">
        <f>COUNTIF(U4:U37,4)</f>
        <v>0</v>
      </c>
      <c r="I43" s="119"/>
      <c r="J43" s="118">
        <f>COUNTIF(U4:U37,3)</f>
        <v>0</v>
      </c>
      <c r="K43" s="119"/>
      <c r="L43" s="118">
        <f>COUNTIF(U4:U37,2)</f>
        <v>0</v>
      </c>
      <c r="M43" s="119"/>
      <c r="N43" s="118">
        <f>COUNTIF(U4:U37,1)</f>
        <v>0</v>
      </c>
      <c r="O43" s="123"/>
    </row>
    <row r="44" spans="1:27" x14ac:dyDescent="0.25">
      <c r="D44" s="122" t="e">
        <f>(D43+F43)/U46</f>
        <v>#DIV/0!</v>
      </c>
      <c r="E44" s="122"/>
      <c r="F44" s="122"/>
      <c r="G44" s="122"/>
    </row>
    <row r="45" spans="1:27" ht="6" customHeight="1" x14ac:dyDescent="0.25"/>
    <row r="46" spans="1:27" ht="13.8" x14ac:dyDescent="0.25">
      <c r="B46" s="7" t="s">
        <v>7</v>
      </c>
      <c r="C46" s="7"/>
      <c r="D46" s="7"/>
      <c r="E46" s="10">
        <v>20</v>
      </c>
      <c r="F46" s="10"/>
      <c r="G46" s="10">
        <v>40</v>
      </c>
      <c r="H46" s="10"/>
      <c r="I46" s="10">
        <v>55</v>
      </c>
      <c r="J46" s="10"/>
      <c r="K46" s="10">
        <v>70</v>
      </c>
      <c r="L46" s="10"/>
      <c r="M46" s="10">
        <v>85</v>
      </c>
      <c r="R46" s="112" t="s">
        <v>51</v>
      </c>
      <c r="S46" s="112"/>
      <c r="T46" s="112"/>
      <c r="U46" s="105">
        <f>$D$43+$F$43+$H$43+$J$43+$L$43+$N$43</f>
        <v>0</v>
      </c>
      <c r="V46" s="105"/>
    </row>
    <row r="47" spans="1:27" x14ac:dyDescent="0.25">
      <c r="E47" s="4">
        <f>O42*E46/100</f>
        <v>0</v>
      </c>
      <c r="F47"/>
      <c r="G47" s="4">
        <f>O42*G46/100</f>
        <v>0</v>
      </c>
      <c r="I47" s="4">
        <f>O42*I46/100</f>
        <v>0</v>
      </c>
      <c r="K47" s="4">
        <f>O42*K46/100</f>
        <v>0</v>
      </c>
      <c r="M47" s="4">
        <f>O42*M46/100</f>
        <v>0</v>
      </c>
      <c r="T47" s="72"/>
      <c r="U47" s="72"/>
      <c r="V47" s="72"/>
    </row>
    <row r="48" spans="1:27" x14ac:dyDescent="0.25">
      <c r="T48" s="72"/>
      <c r="U48" s="72"/>
      <c r="V48" s="72"/>
    </row>
    <row r="49" spans="1:22" ht="15.6" x14ac:dyDescent="0.3">
      <c r="B49" s="48" t="s">
        <v>55</v>
      </c>
      <c r="T49" s="72"/>
      <c r="U49" s="72"/>
      <c r="V49" s="72"/>
    </row>
    <row r="50" spans="1:22" x14ac:dyDescent="0.25">
      <c r="B50" s="47" t="s">
        <v>2</v>
      </c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4" t="s">
        <v>0</v>
      </c>
      <c r="T50" s="121" t="s">
        <v>1</v>
      </c>
      <c r="U50" s="121"/>
      <c r="V50" s="121"/>
    </row>
    <row r="51" spans="1:22" x14ac:dyDescent="0.25">
      <c r="B51" s="49" t="s">
        <v>6</v>
      </c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6">
        <f>SUM(C51:R51)</f>
        <v>0</v>
      </c>
      <c r="T51" s="95"/>
      <c r="U51" s="95"/>
      <c r="V51" s="95"/>
    </row>
    <row r="52" spans="1:22" x14ac:dyDescent="0.25">
      <c r="A52">
        <v>1</v>
      </c>
      <c r="B52" s="40"/>
      <c r="C52" s="97"/>
      <c r="D52" s="97"/>
      <c r="E52" s="97"/>
      <c r="F52" s="97"/>
      <c r="G52" s="97"/>
      <c r="H52" s="97"/>
      <c r="I52" s="97"/>
      <c r="J52" s="97"/>
      <c r="K52" s="97"/>
      <c r="L52" s="97"/>
      <c r="M52" s="97"/>
      <c r="N52" s="97"/>
      <c r="O52" s="97"/>
      <c r="P52" s="97"/>
      <c r="Q52" s="97"/>
      <c r="R52" s="97"/>
      <c r="S52" s="98">
        <f>SUM(C52:R52)</f>
        <v>0</v>
      </c>
      <c r="T52" s="97"/>
      <c r="U52" s="99"/>
      <c r="V52" s="97"/>
    </row>
    <row r="53" spans="1:22" x14ac:dyDescent="0.25">
      <c r="A53">
        <v>2</v>
      </c>
      <c r="B53" s="40"/>
      <c r="C53" s="97"/>
      <c r="D53" s="97"/>
      <c r="E53" s="97"/>
      <c r="F53" s="97"/>
      <c r="G53" s="97"/>
      <c r="H53" s="97"/>
      <c r="I53" s="97"/>
      <c r="J53" s="97"/>
      <c r="K53" s="97"/>
      <c r="L53" s="97"/>
      <c r="M53" s="97"/>
      <c r="N53" s="97"/>
      <c r="O53" s="97"/>
      <c r="P53" s="97"/>
      <c r="Q53" s="97"/>
      <c r="R53" s="97"/>
      <c r="S53" s="98">
        <f>SUM(C53:R53)</f>
        <v>0</v>
      </c>
      <c r="T53" s="97"/>
      <c r="U53" s="99"/>
      <c r="V53" s="97"/>
    </row>
    <row r="54" spans="1:22" x14ac:dyDescent="0.25">
      <c r="A54">
        <v>3</v>
      </c>
      <c r="B54" s="40"/>
      <c r="C54" s="97"/>
      <c r="D54" s="97"/>
      <c r="E54" s="97"/>
      <c r="F54" s="97"/>
      <c r="G54" s="97"/>
      <c r="H54" s="97"/>
      <c r="I54" s="97"/>
      <c r="J54" s="97"/>
      <c r="K54" s="97"/>
      <c r="L54" s="97"/>
      <c r="M54" s="97"/>
      <c r="N54" s="97"/>
      <c r="O54" s="97"/>
      <c r="P54" s="97"/>
      <c r="Q54" s="97"/>
      <c r="R54" s="97"/>
      <c r="S54" s="98">
        <f>SUM(C54:R54)</f>
        <v>0</v>
      </c>
      <c r="T54" s="97"/>
      <c r="U54" s="99"/>
      <c r="V54" s="97"/>
    </row>
    <row r="55" spans="1:22" ht="13.8" thickBot="1" x14ac:dyDescent="0.3">
      <c r="A55">
        <v>4</v>
      </c>
      <c r="B55" s="12"/>
      <c r="C55" s="100"/>
      <c r="D55" s="100"/>
      <c r="E55" s="100"/>
      <c r="F55" s="100"/>
      <c r="G55" s="100"/>
      <c r="H55" s="100"/>
      <c r="I55" s="100"/>
      <c r="J55" s="100"/>
      <c r="K55" s="100"/>
      <c r="L55" s="100"/>
      <c r="M55" s="100"/>
      <c r="N55" s="100"/>
      <c r="O55" s="100"/>
      <c r="P55" s="100"/>
      <c r="Q55" s="100"/>
      <c r="R55" s="100"/>
      <c r="S55" s="101">
        <f>SUM(C55:R55)</f>
        <v>0</v>
      </c>
      <c r="T55" s="100"/>
      <c r="U55" s="102"/>
      <c r="V55" s="100"/>
    </row>
    <row r="56" spans="1:22" x14ac:dyDescent="0.25">
      <c r="B56" s="1" t="s">
        <v>8</v>
      </c>
      <c r="C56" s="76"/>
      <c r="D56" s="76"/>
      <c r="E56" s="76"/>
      <c r="F56" s="76"/>
      <c r="G56" s="76"/>
      <c r="H56" s="76"/>
      <c r="I56" s="76"/>
      <c r="J56" s="76"/>
      <c r="K56" s="76"/>
      <c r="L56" s="76"/>
      <c r="M56" s="76"/>
      <c r="N56" s="76"/>
      <c r="O56" s="76"/>
      <c r="P56" s="76"/>
      <c r="Q56" s="76"/>
      <c r="R56" s="76"/>
      <c r="S56" s="103">
        <f>AVERAGE(S52:S55)</f>
        <v>0</v>
      </c>
      <c r="T56" s="104" t="e">
        <f>AVERAGE(U52:U55)</f>
        <v>#DIV/0!</v>
      </c>
      <c r="U56" s="104"/>
      <c r="V56" s="104"/>
    </row>
  </sheetData>
  <sheetProtection sheet="1" objects="1" scenarios="1"/>
  <mergeCells count="29">
    <mergeCell ref="N41:O41"/>
    <mergeCell ref="W41:Y41"/>
    <mergeCell ref="D43:E43"/>
    <mergeCell ref="F43:G43"/>
    <mergeCell ref="H43:I43"/>
    <mergeCell ref="J43:K43"/>
    <mergeCell ref="L43:M43"/>
    <mergeCell ref="N43:O43"/>
    <mergeCell ref="F41:G41"/>
    <mergeCell ref="H41:I41"/>
    <mergeCell ref="J41:K41"/>
    <mergeCell ref="D41:E41"/>
    <mergeCell ref="D44:G44"/>
    <mergeCell ref="L41:M41"/>
    <mergeCell ref="S1:U1"/>
    <mergeCell ref="T2:V2"/>
    <mergeCell ref="V1:Z1"/>
    <mergeCell ref="T38:V38"/>
    <mergeCell ref="A1:N1"/>
    <mergeCell ref="O1:Q1"/>
    <mergeCell ref="S40:T40"/>
    <mergeCell ref="U46:V46"/>
    <mergeCell ref="R46:T46"/>
    <mergeCell ref="T56:V56"/>
    <mergeCell ref="T50:V50"/>
    <mergeCell ref="X2:Z2"/>
    <mergeCell ref="X3:Z3"/>
    <mergeCell ref="X38:Z38"/>
    <mergeCell ref="Q40:R40"/>
  </mergeCells>
  <phoneticPr fontId="0" type="noConversion"/>
  <printOptions gridLines="1"/>
  <pageMargins left="0.78740157480314965" right="0.78740157480314965" top="0.34" bottom="0.42" header="0.33" footer="0.37"/>
  <pageSetup paperSize="9" scale="85" orientation="landscape" horizontalDpi="0" verticalDpi="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9224" r:id="rId4" name="CommandButton1">
          <controlPr defaultSize="0" print="0" autoLine="0" r:id="rId5">
            <anchor moveWithCells="1">
              <from>
                <xdr:col>14</xdr:col>
                <xdr:colOff>312420</xdr:colOff>
                <xdr:row>46</xdr:row>
                <xdr:rowOff>76200</xdr:rowOff>
              </from>
              <to>
                <xdr:col>18</xdr:col>
                <xdr:colOff>106680</xdr:colOff>
                <xdr:row>48</xdr:row>
                <xdr:rowOff>99060</xdr:rowOff>
              </to>
            </anchor>
          </controlPr>
        </control>
      </mc:Choice>
      <mc:Fallback>
        <control shapeId="9224" r:id="rId4" name="CommandButton1"/>
      </mc:Fallback>
    </mc:AlternateContent>
  </control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9"/>
  <dimension ref="A1:AA56"/>
  <sheetViews>
    <sheetView topLeftCell="A16" zoomScale="75" workbookViewId="0">
      <selection activeCell="AA51" sqref="AA51"/>
    </sheetView>
  </sheetViews>
  <sheetFormatPr baseColWidth="10" defaultRowHeight="13.2" x14ac:dyDescent="0.25"/>
  <cols>
    <col min="1" max="1" width="3" customWidth="1"/>
    <col min="2" max="2" width="24.6640625" style="1" customWidth="1"/>
    <col min="3" max="7" width="4.6640625" style="1" customWidth="1"/>
    <col min="8" max="13" width="4.6640625" customWidth="1"/>
    <col min="14" max="14" width="5.5546875" customWidth="1"/>
    <col min="15" max="18" width="4.6640625" customWidth="1"/>
    <col min="19" max="19" width="7.33203125" customWidth="1"/>
    <col min="20" max="20" width="1.6640625" customWidth="1"/>
    <col min="21" max="21" width="3.109375" customWidth="1"/>
    <col min="22" max="22" width="1.5546875" customWidth="1"/>
    <col min="23" max="23" width="3.109375" customWidth="1"/>
    <col min="24" max="24" width="1.6640625" customWidth="1"/>
    <col min="25" max="25" width="3" style="10" customWidth="1"/>
    <col min="26" max="26" width="1.6640625" style="10" customWidth="1"/>
    <col min="27" max="27" width="11.44140625" style="10" customWidth="1"/>
  </cols>
  <sheetData>
    <row r="1" spans="1:27" ht="20.399999999999999" x14ac:dyDescent="0.35">
      <c r="A1" s="114" t="s">
        <v>22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2" t="str">
        <f>Gesamt!X1</f>
        <v>2017/2018</v>
      </c>
      <c r="P1" s="112"/>
      <c r="Q1" s="112"/>
      <c r="S1" s="107" t="str">
        <f>Gesamt!AO1</f>
        <v>7a</v>
      </c>
      <c r="T1" s="107"/>
      <c r="U1" s="107"/>
      <c r="W1" s="107" t="str">
        <f>Gesamt!AW1</f>
        <v>Mathematik</v>
      </c>
      <c r="X1" s="107"/>
      <c r="Y1" s="107"/>
      <c r="Z1" s="107"/>
      <c r="AA1" s="8"/>
    </row>
    <row r="2" spans="1:27" s="1" customFormat="1" ht="13.8" thickBot="1" x14ac:dyDescent="0.3">
      <c r="A2" s="1" t="s">
        <v>52</v>
      </c>
      <c r="B2" s="2" t="s">
        <v>2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55" t="s">
        <v>0</v>
      </c>
      <c r="T2" s="117" t="s">
        <v>1</v>
      </c>
      <c r="U2" s="117"/>
      <c r="V2" s="117"/>
      <c r="W2" s="7"/>
      <c r="X2" s="106" t="s">
        <v>53</v>
      </c>
      <c r="Y2" s="106"/>
      <c r="Z2" s="106"/>
    </row>
    <row r="3" spans="1:27" s="1" customFormat="1" x14ac:dyDescent="0.25">
      <c r="B3" s="3" t="s">
        <v>6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52">
        <f>SUM(C3:R3)</f>
        <v>0</v>
      </c>
      <c r="T3" s="5"/>
      <c r="U3" s="51"/>
      <c r="V3" s="51"/>
      <c r="W3" s="47"/>
      <c r="X3" s="109" t="s">
        <v>54</v>
      </c>
      <c r="Y3" s="109"/>
      <c r="Z3" s="109"/>
      <c r="AA3" s="40"/>
    </row>
    <row r="4" spans="1:27" ht="13.8" x14ac:dyDescent="0.3">
      <c r="A4">
        <v>1</v>
      </c>
      <c r="B4" s="27" t="str">
        <f>IF(ISBLANK(Gesamt!B4),"",Gesamt!B4)</f>
        <v>Alfred Anders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42" t="str">
        <f>IF(ISNUMBER(C4),SUM(C4:R4),"")</f>
        <v/>
      </c>
      <c r="T4" s="4" t="str">
        <f t="shared" ref="T4:T37" si="0">IF(ISBLANK(C4),"",IF(OR($S4=$E$42,$S4=$G$42,$S4=$I$42,$S4=$K$42,$S4=$M$42),"+"," "))</f>
        <v/>
      </c>
      <c r="U4" s="19" t="str">
        <f t="shared" ref="U4:U37" si="1">IF(ISNUMBER(C4),IF(AND(S4&gt;=$D$42,S4&lt;=$E$42),6,IF(AND(S4&gt;=$F$42,S4&lt;=$G$42),5,IF(AND(S4&gt;=$H$42,S4&lt;=$I$42),4,IF(AND(S4&gt;=$J$42,S4&lt;=$K$42),3,IF(AND(S4&gt;=$L$42,S4&lt;=$M$42),2,1))))),"")</f>
        <v/>
      </c>
      <c r="V4" s="4" t="str">
        <f t="shared" ref="V4:V37" si="2">IF(ISBLANK(C4),"",IF(OR($S4=$F$42,$S4=$H$42,$S4=$J$42,$S4=$L$42,$S4=$N$42),"-"," "))</f>
        <v/>
      </c>
      <c r="X4" s="10" t="str">
        <f t="shared" ref="X4:Y37" si="3">IF(ISBLANK($Z$41),"",T4)</f>
        <v/>
      </c>
      <c r="Y4" s="18" t="str">
        <f>IF(ISBLANK($Z$41),"",U4)</f>
        <v/>
      </c>
      <c r="Z4" s="10" t="str">
        <f t="shared" ref="Z4:Z37" si="4">IF(ISBLANK($Z$41),"",V4)</f>
        <v/>
      </c>
    </row>
    <row r="5" spans="1:27" ht="13.8" x14ac:dyDescent="0.3">
      <c r="A5">
        <v>2</v>
      </c>
      <c r="B5" s="27" t="str">
        <f>IF(ISBLANK(Gesamt!B5),"",Gesamt!B5)</f>
        <v>Berta Bunsig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20" t="str">
        <f t="shared" ref="S5:S37" si="5">IF(ISNUMBER(C5),SUM(C5:R5),"")</f>
        <v/>
      </c>
      <c r="T5" s="4" t="str">
        <f t="shared" si="0"/>
        <v/>
      </c>
      <c r="U5" s="19" t="str">
        <f t="shared" si="1"/>
        <v/>
      </c>
      <c r="V5" s="4" t="str">
        <f t="shared" si="2"/>
        <v/>
      </c>
      <c r="X5" s="10" t="str">
        <f t="shared" si="3"/>
        <v/>
      </c>
      <c r="Y5" s="18" t="str">
        <f t="shared" si="3"/>
        <v/>
      </c>
      <c r="Z5" s="10" t="str">
        <f t="shared" si="4"/>
        <v/>
      </c>
    </row>
    <row r="6" spans="1:27" ht="13.8" x14ac:dyDescent="0.3">
      <c r="A6">
        <v>3</v>
      </c>
      <c r="B6" s="27" t="str">
        <f>IF(ISBLANK(Gesamt!B6),"",Gesamt!B6)</f>
        <v>Carlo Crämer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20" t="str">
        <f t="shared" si="5"/>
        <v/>
      </c>
      <c r="T6" s="4" t="str">
        <f t="shared" si="0"/>
        <v/>
      </c>
      <c r="U6" s="19" t="str">
        <f t="shared" si="1"/>
        <v/>
      </c>
      <c r="V6" s="4" t="str">
        <f t="shared" si="2"/>
        <v/>
      </c>
      <c r="X6" s="10" t="str">
        <f t="shared" si="3"/>
        <v/>
      </c>
      <c r="Y6" s="18" t="str">
        <f t="shared" si="3"/>
        <v/>
      </c>
      <c r="Z6" s="10" t="str">
        <f t="shared" si="4"/>
        <v/>
      </c>
    </row>
    <row r="7" spans="1:27" ht="13.8" x14ac:dyDescent="0.3">
      <c r="A7">
        <v>4</v>
      </c>
      <c r="B7" s="27" t="str">
        <f>IF(ISBLANK(Gesamt!B7),"",Gesamt!B7)</f>
        <v>Daniela Daune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20" t="str">
        <f t="shared" si="5"/>
        <v/>
      </c>
      <c r="T7" s="4" t="str">
        <f t="shared" si="0"/>
        <v/>
      </c>
      <c r="U7" s="19" t="str">
        <f t="shared" si="1"/>
        <v/>
      </c>
      <c r="V7" s="4" t="str">
        <f t="shared" si="2"/>
        <v/>
      </c>
      <c r="X7" s="10" t="str">
        <f t="shared" si="3"/>
        <v/>
      </c>
      <c r="Y7" s="18" t="str">
        <f t="shared" si="3"/>
        <v/>
      </c>
      <c r="Z7" s="10" t="str">
        <f t="shared" si="4"/>
        <v/>
      </c>
    </row>
    <row r="8" spans="1:27" ht="13.8" x14ac:dyDescent="0.3">
      <c r="A8">
        <v>5</v>
      </c>
      <c r="B8" s="27" t="str">
        <f>IF(ISBLANK(Gesamt!B8),"",Gesamt!B8)</f>
        <v/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20" t="str">
        <f t="shared" si="5"/>
        <v/>
      </c>
      <c r="T8" s="4" t="str">
        <f t="shared" si="0"/>
        <v/>
      </c>
      <c r="U8" s="19" t="str">
        <f t="shared" si="1"/>
        <v/>
      </c>
      <c r="V8" s="4" t="str">
        <f t="shared" si="2"/>
        <v/>
      </c>
      <c r="X8" s="10" t="str">
        <f t="shared" si="3"/>
        <v/>
      </c>
      <c r="Y8" s="18" t="str">
        <f t="shared" si="3"/>
        <v/>
      </c>
      <c r="Z8" s="10" t="str">
        <f t="shared" si="4"/>
        <v/>
      </c>
    </row>
    <row r="9" spans="1:27" ht="13.8" x14ac:dyDescent="0.3">
      <c r="A9">
        <v>6</v>
      </c>
      <c r="B9" s="27" t="str">
        <f>IF(ISBLANK(Gesamt!B9),"",Gesamt!B9)</f>
        <v/>
      </c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20" t="str">
        <f t="shared" si="5"/>
        <v/>
      </c>
      <c r="T9" s="4" t="str">
        <f t="shared" si="0"/>
        <v/>
      </c>
      <c r="U9" s="19" t="str">
        <f t="shared" si="1"/>
        <v/>
      </c>
      <c r="V9" s="4" t="str">
        <f t="shared" si="2"/>
        <v/>
      </c>
      <c r="X9" s="10" t="str">
        <f t="shared" si="3"/>
        <v/>
      </c>
      <c r="Y9" s="18" t="str">
        <f t="shared" si="3"/>
        <v/>
      </c>
      <c r="Z9" s="10" t="str">
        <f t="shared" si="4"/>
        <v/>
      </c>
    </row>
    <row r="10" spans="1:27" ht="13.8" x14ac:dyDescent="0.3">
      <c r="A10">
        <v>7</v>
      </c>
      <c r="B10" s="27" t="str">
        <f>IF(ISBLANK(Gesamt!B10),"",Gesamt!B10)</f>
        <v/>
      </c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20" t="str">
        <f t="shared" si="5"/>
        <v/>
      </c>
      <c r="T10" s="4" t="str">
        <f t="shared" si="0"/>
        <v/>
      </c>
      <c r="U10" s="19" t="str">
        <f t="shared" si="1"/>
        <v/>
      </c>
      <c r="V10" s="4" t="str">
        <f t="shared" si="2"/>
        <v/>
      </c>
      <c r="X10" s="10" t="str">
        <f t="shared" si="3"/>
        <v/>
      </c>
      <c r="Y10" s="18" t="str">
        <f t="shared" si="3"/>
        <v/>
      </c>
      <c r="Z10" s="10" t="str">
        <f t="shared" si="4"/>
        <v/>
      </c>
    </row>
    <row r="11" spans="1:27" ht="13.8" x14ac:dyDescent="0.3">
      <c r="A11">
        <v>8</v>
      </c>
      <c r="B11" s="27" t="str">
        <f>IF(ISBLANK(Gesamt!B11),"",Gesamt!B11)</f>
        <v/>
      </c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20" t="str">
        <f t="shared" si="5"/>
        <v/>
      </c>
      <c r="T11" s="4" t="str">
        <f t="shared" si="0"/>
        <v/>
      </c>
      <c r="U11" s="19" t="str">
        <f t="shared" si="1"/>
        <v/>
      </c>
      <c r="V11" s="4" t="str">
        <f t="shared" si="2"/>
        <v/>
      </c>
      <c r="X11" s="10" t="str">
        <f t="shared" si="3"/>
        <v/>
      </c>
      <c r="Y11" s="18" t="str">
        <f t="shared" si="3"/>
        <v/>
      </c>
      <c r="Z11" s="10" t="str">
        <f t="shared" si="4"/>
        <v/>
      </c>
    </row>
    <row r="12" spans="1:27" ht="13.8" x14ac:dyDescent="0.3">
      <c r="A12">
        <v>9</v>
      </c>
      <c r="B12" s="27" t="str">
        <f>IF(ISBLANK(Gesamt!B12),"",Gesamt!B12)</f>
        <v/>
      </c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20" t="str">
        <f t="shared" si="5"/>
        <v/>
      </c>
      <c r="T12" s="4" t="str">
        <f t="shared" si="0"/>
        <v/>
      </c>
      <c r="U12" s="19" t="str">
        <f t="shared" si="1"/>
        <v/>
      </c>
      <c r="V12" s="4" t="str">
        <f t="shared" si="2"/>
        <v/>
      </c>
      <c r="X12" s="10" t="str">
        <f t="shared" si="3"/>
        <v/>
      </c>
      <c r="Y12" s="18" t="str">
        <f t="shared" si="3"/>
        <v/>
      </c>
      <c r="Z12" s="10" t="str">
        <f t="shared" si="4"/>
        <v/>
      </c>
    </row>
    <row r="13" spans="1:27" ht="13.8" x14ac:dyDescent="0.3">
      <c r="A13">
        <v>10</v>
      </c>
      <c r="B13" s="27" t="str">
        <f>IF(ISBLANK(Gesamt!B13),"",Gesamt!B13)</f>
        <v/>
      </c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20" t="str">
        <f t="shared" si="5"/>
        <v/>
      </c>
      <c r="T13" s="4" t="str">
        <f t="shared" si="0"/>
        <v/>
      </c>
      <c r="U13" s="19" t="str">
        <f t="shared" si="1"/>
        <v/>
      </c>
      <c r="V13" s="4" t="str">
        <f t="shared" si="2"/>
        <v/>
      </c>
      <c r="X13" s="10" t="str">
        <f t="shared" si="3"/>
        <v/>
      </c>
      <c r="Y13" s="18" t="str">
        <f t="shared" si="3"/>
        <v/>
      </c>
      <c r="Z13" s="10" t="str">
        <f t="shared" si="4"/>
        <v/>
      </c>
    </row>
    <row r="14" spans="1:27" ht="13.8" x14ac:dyDescent="0.3">
      <c r="A14">
        <v>11</v>
      </c>
      <c r="B14" s="27" t="str">
        <f>IF(ISBLANK(Gesamt!B14),"",Gesamt!B14)</f>
        <v/>
      </c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20" t="str">
        <f t="shared" si="5"/>
        <v/>
      </c>
      <c r="T14" s="4" t="str">
        <f t="shared" si="0"/>
        <v/>
      </c>
      <c r="U14" s="19" t="str">
        <f t="shared" si="1"/>
        <v/>
      </c>
      <c r="V14" s="4" t="str">
        <f t="shared" si="2"/>
        <v/>
      </c>
      <c r="X14" s="10" t="str">
        <f t="shared" si="3"/>
        <v/>
      </c>
      <c r="Y14" s="18" t="str">
        <f t="shared" si="3"/>
        <v/>
      </c>
      <c r="Z14" s="10" t="str">
        <f t="shared" si="4"/>
        <v/>
      </c>
    </row>
    <row r="15" spans="1:27" ht="13.8" x14ac:dyDescent="0.3">
      <c r="A15">
        <v>12</v>
      </c>
      <c r="B15" s="27" t="str">
        <f>IF(ISBLANK(Gesamt!B15),"",Gesamt!B15)</f>
        <v/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20" t="str">
        <f t="shared" si="5"/>
        <v/>
      </c>
      <c r="T15" s="4" t="str">
        <f t="shared" si="0"/>
        <v/>
      </c>
      <c r="U15" s="19" t="str">
        <f t="shared" si="1"/>
        <v/>
      </c>
      <c r="V15" s="4" t="str">
        <f t="shared" si="2"/>
        <v/>
      </c>
      <c r="X15" s="10" t="str">
        <f t="shared" si="3"/>
        <v/>
      </c>
      <c r="Y15" s="18" t="str">
        <f t="shared" si="3"/>
        <v/>
      </c>
      <c r="Z15" s="10" t="str">
        <f t="shared" si="4"/>
        <v/>
      </c>
    </row>
    <row r="16" spans="1:27" ht="13.8" x14ac:dyDescent="0.3">
      <c r="A16">
        <v>13</v>
      </c>
      <c r="B16" s="27" t="str">
        <f>IF(ISBLANK(Gesamt!B16),"",Gesamt!B16)</f>
        <v/>
      </c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20" t="str">
        <f t="shared" si="5"/>
        <v/>
      </c>
      <c r="T16" s="4" t="str">
        <f t="shared" si="0"/>
        <v/>
      </c>
      <c r="U16" s="19" t="str">
        <f t="shared" si="1"/>
        <v/>
      </c>
      <c r="V16" s="4" t="str">
        <f t="shared" si="2"/>
        <v/>
      </c>
      <c r="X16" s="10" t="str">
        <f t="shared" si="3"/>
        <v/>
      </c>
      <c r="Y16" s="18" t="str">
        <f t="shared" si="3"/>
        <v/>
      </c>
      <c r="Z16" s="10" t="str">
        <f t="shared" si="4"/>
        <v/>
      </c>
    </row>
    <row r="17" spans="1:26" ht="13.8" x14ac:dyDescent="0.3">
      <c r="A17">
        <v>14</v>
      </c>
      <c r="B17" s="27" t="str">
        <f>IF(ISBLANK(Gesamt!B17),"",Gesamt!B17)</f>
        <v/>
      </c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20" t="str">
        <f t="shared" si="5"/>
        <v/>
      </c>
      <c r="T17" s="4" t="str">
        <f t="shared" si="0"/>
        <v/>
      </c>
      <c r="U17" s="19" t="str">
        <f t="shared" si="1"/>
        <v/>
      </c>
      <c r="V17" s="4" t="str">
        <f t="shared" si="2"/>
        <v/>
      </c>
      <c r="X17" s="10" t="str">
        <f t="shared" si="3"/>
        <v/>
      </c>
      <c r="Y17" s="18" t="str">
        <f t="shared" si="3"/>
        <v/>
      </c>
      <c r="Z17" s="10" t="str">
        <f t="shared" si="4"/>
        <v/>
      </c>
    </row>
    <row r="18" spans="1:26" ht="13.8" x14ac:dyDescent="0.3">
      <c r="A18">
        <v>15</v>
      </c>
      <c r="B18" s="27" t="str">
        <f>IF(ISBLANK(Gesamt!B18),"",Gesamt!B18)</f>
        <v/>
      </c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20" t="str">
        <f t="shared" si="5"/>
        <v/>
      </c>
      <c r="T18" s="4" t="str">
        <f t="shared" si="0"/>
        <v/>
      </c>
      <c r="U18" s="19" t="str">
        <f t="shared" si="1"/>
        <v/>
      </c>
      <c r="V18" s="4" t="str">
        <f t="shared" si="2"/>
        <v/>
      </c>
      <c r="X18" s="10" t="str">
        <f t="shared" si="3"/>
        <v/>
      </c>
      <c r="Y18" s="18" t="str">
        <f t="shared" si="3"/>
        <v/>
      </c>
      <c r="Z18" s="10" t="str">
        <f t="shared" si="4"/>
        <v/>
      </c>
    </row>
    <row r="19" spans="1:26" ht="13.8" x14ac:dyDescent="0.3">
      <c r="A19">
        <v>16</v>
      </c>
      <c r="B19" s="27" t="str">
        <f>IF(ISBLANK(Gesamt!B19),"",Gesamt!B19)</f>
        <v/>
      </c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20" t="str">
        <f t="shared" si="5"/>
        <v/>
      </c>
      <c r="T19" s="4" t="str">
        <f t="shared" si="0"/>
        <v/>
      </c>
      <c r="U19" s="19" t="str">
        <f t="shared" si="1"/>
        <v/>
      </c>
      <c r="V19" s="4" t="str">
        <f t="shared" si="2"/>
        <v/>
      </c>
      <c r="X19" s="10" t="str">
        <f t="shared" si="3"/>
        <v/>
      </c>
      <c r="Y19" s="18" t="str">
        <f t="shared" si="3"/>
        <v/>
      </c>
      <c r="Z19" s="10" t="str">
        <f t="shared" si="4"/>
        <v/>
      </c>
    </row>
    <row r="20" spans="1:26" ht="13.8" x14ac:dyDescent="0.3">
      <c r="A20">
        <v>17</v>
      </c>
      <c r="B20" s="27" t="str">
        <f>IF(ISBLANK(Gesamt!B20),"",Gesamt!B20)</f>
        <v/>
      </c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20" t="str">
        <f t="shared" si="5"/>
        <v/>
      </c>
      <c r="T20" s="4" t="str">
        <f t="shared" si="0"/>
        <v/>
      </c>
      <c r="U20" s="19" t="str">
        <f t="shared" si="1"/>
        <v/>
      </c>
      <c r="V20" s="4" t="str">
        <f t="shared" si="2"/>
        <v/>
      </c>
      <c r="X20" s="10" t="str">
        <f t="shared" si="3"/>
        <v/>
      </c>
      <c r="Y20" s="18" t="str">
        <f t="shared" si="3"/>
        <v/>
      </c>
      <c r="Z20" s="10" t="str">
        <f t="shared" si="4"/>
        <v/>
      </c>
    </row>
    <row r="21" spans="1:26" ht="13.8" x14ac:dyDescent="0.3">
      <c r="A21">
        <v>18</v>
      </c>
      <c r="B21" s="27" t="str">
        <f>IF(ISBLANK(Gesamt!B21),"",Gesamt!B21)</f>
        <v/>
      </c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20" t="str">
        <f t="shared" si="5"/>
        <v/>
      </c>
      <c r="T21" s="4" t="str">
        <f t="shared" si="0"/>
        <v/>
      </c>
      <c r="U21" s="19" t="str">
        <f t="shared" si="1"/>
        <v/>
      </c>
      <c r="V21" s="4" t="str">
        <f t="shared" si="2"/>
        <v/>
      </c>
      <c r="X21" s="10" t="str">
        <f t="shared" si="3"/>
        <v/>
      </c>
      <c r="Y21" s="18" t="str">
        <f t="shared" si="3"/>
        <v/>
      </c>
      <c r="Z21" s="10" t="str">
        <f t="shared" si="4"/>
        <v/>
      </c>
    </row>
    <row r="22" spans="1:26" ht="13.8" x14ac:dyDescent="0.3">
      <c r="A22">
        <v>19</v>
      </c>
      <c r="B22" s="27" t="str">
        <f>IF(ISBLANK(Gesamt!B22),"",Gesamt!B22)</f>
        <v/>
      </c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20" t="str">
        <f t="shared" si="5"/>
        <v/>
      </c>
      <c r="T22" s="4" t="str">
        <f t="shared" si="0"/>
        <v/>
      </c>
      <c r="U22" s="19" t="str">
        <f t="shared" si="1"/>
        <v/>
      </c>
      <c r="V22" s="4" t="str">
        <f t="shared" si="2"/>
        <v/>
      </c>
      <c r="X22" s="10" t="str">
        <f t="shared" si="3"/>
        <v/>
      </c>
      <c r="Y22" s="18" t="str">
        <f t="shared" si="3"/>
        <v/>
      </c>
      <c r="Z22" s="10" t="str">
        <f t="shared" si="4"/>
        <v/>
      </c>
    </row>
    <row r="23" spans="1:26" ht="13.8" x14ac:dyDescent="0.3">
      <c r="A23">
        <v>20</v>
      </c>
      <c r="B23" s="27" t="str">
        <f>IF(ISBLANK(Gesamt!B23),"",Gesamt!B23)</f>
        <v/>
      </c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20" t="str">
        <f t="shared" si="5"/>
        <v/>
      </c>
      <c r="T23" s="4" t="str">
        <f t="shared" si="0"/>
        <v/>
      </c>
      <c r="U23" s="19" t="str">
        <f t="shared" si="1"/>
        <v/>
      </c>
      <c r="V23" s="4" t="str">
        <f t="shared" si="2"/>
        <v/>
      </c>
      <c r="X23" s="10" t="str">
        <f t="shared" si="3"/>
        <v/>
      </c>
      <c r="Y23" s="18" t="str">
        <f t="shared" si="3"/>
        <v/>
      </c>
      <c r="Z23" s="10" t="str">
        <f t="shared" si="4"/>
        <v/>
      </c>
    </row>
    <row r="24" spans="1:26" ht="13.8" x14ac:dyDescent="0.3">
      <c r="A24">
        <v>21</v>
      </c>
      <c r="B24" s="27" t="str">
        <f>IF(ISBLANK(Gesamt!B24),"",Gesamt!B24)</f>
        <v/>
      </c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20" t="str">
        <f t="shared" si="5"/>
        <v/>
      </c>
      <c r="T24" s="4" t="str">
        <f t="shared" si="0"/>
        <v/>
      </c>
      <c r="U24" s="19" t="str">
        <f t="shared" si="1"/>
        <v/>
      </c>
      <c r="V24" s="4" t="str">
        <f t="shared" si="2"/>
        <v/>
      </c>
      <c r="X24" s="10" t="str">
        <f t="shared" si="3"/>
        <v/>
      </c>
      <c r="Y24" s="18" t="str">
        <f t="shared" si="3"/>
        <v/>
      </c>
      <c r="Z24" s="10" t="str">
        <f t="shared" si="4"/>
        <v/>
      </c>
    </row>
    <row r="25" spans="1:26" ht="13.8" x14ac:dyDescent="0.3">
      <c r="A25">
        <v>22</v>
      </c>
      <c r="B25" s="27" t="str">
        <f>IF(ISBLANK(Gesamt!B25),"",Gesamt!B25)</f>
        <v/>
      </c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20" t="str">
        <f t="shared" si="5"/>
        <v/>
      </c>
      <c r="T25" s="4" t="str">
        <f t="shared" si="0"/>
        <v/>
      </c>
      <c r="U25" s="19" t="str">
        <f t="shared" si="1"/>
        <v/>
      </c>
      <c r="V25" s="4" t="str">
        <f t="shared" si="2"/>
        <v/>
      </c>
      <c r="X25" s="10" t="str">
        <f t="shared" si="3"/>
        <v/>
      </c>
      <c r="Y25" s="18" t="str">
        <f t="shared" si="3"/>
        <v/>
      </c>
      <c r="Z25" s="10" t="str">
        <f t="shared" si="4"/>
        <v/>
      </c>
    </row>
    <row r="26" spans="1:26" ht="13.8" x14ac:dyDescent="0.3">
      <c r="A26">
        <v>23</v>
      </c>
      <c r="B26" s="27" t="str">
        <f>IF(ISBLANK(Gesamt!B26),"",Gesamt!B26)</f>
        <v/>
      </c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20" t="str">
        <f t="shared" si="5"/>
        <v/>
      </c>
      <c r="T26" s="4" t="str">
        <f t="shared" si="0"/>
        <v/>
      </c>
      <c r="U26" s="19" t="str">
        <f t="shared" si="1"/>
        <v/>
      </c>
      <c r="V26" s="4" t="str">
        <f t="shared" si="2"/>
        <v/>
      </c>
      <c r="X26" s="10" t="str">
        <f t="shared" si="3"/>
        <v/>
      </c>
      <c r="Y26" s="18" t="str">
        <f t="shared" si="3"/>
        <v/>
      </c>
      <c r="Z26" s="10" t="str">
        <f t="shared" si="4"/>
        <v/>
      </c>
    </row>
    <row r="27" spans="1:26" ht="13.8" x14ac:dyDescent="0.3">
      <c r="A27">
        <v>24</v>
      </c>
      <c r="B27" s="27" t="str">
        <f>IF(ISBLANK(Gesamt!B27),"",Gesamt!B27)</f>
        <v/>
      </c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20" t="str">
        <f t="shared" si="5"/>
        <v/>
      </c>
      <c r="T27" s="4" t="str">
        <f t="shared" si="0"/>
        <v/>
      </c>
      <c r="U27" s="19" t="str">
        <f t="shared" si="1"/>
        <v/>
      </c>
      <c r="V27" s="4" t="str">
        <f t="shared" si="2"/>
        <v/>
      </c>
      <c r="X27" s="10" t="str">
        <f t="shared" si="3"/>
        <v/>
      </c>
      <c r="Y27" s="18" t="str">
        <f t="shared" si="3"/>
        <v/>
      </c>
      <c r="Z27" s="10" t="str">
        <f t="shared" si="4"/>
        <v/>
      </c>
    </row>
    <row r="28" spans="1:26" ht="13.8" x14ac:dyDescent="0.3">
      <c r="A28">
        <v>25</v>
      </c>
      <c r="B28" s="27" t="str">
        <f>IF(ISBLANK(Gesamt!B28),"",Gesamt!B28)</f>
        <v/>
      </c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20" t="str">
        <f t="shared" si="5"/>
        <v/>
      </c>
      <c r="T28" s="4" t="str">
        <f t="shared" si="0"/>
        <v/>
      </c>
      <c r="U28" s="19" t="str">
        <f t="shared" si="1"/>
        <v/>
      </c>
      <c r="V28" s="4" t="str">
        <f t="shared" si="2"/>
        <v/>
      </c>
      <c r="X28" s="10" t="str">
        <f t="shared" si="3"/>
        <v/>
      </c>
      <c r="Y28" s="18" t="str">
        <f t="shared" si="3"/>
        <v/>
      </c>
      <c r="Z28" s="10" t="str">
        <f t="shared" si="4"/>
        <v/>
      </c>
    </row>
    <row r="29" spans="1:26" ht="13.8" x14ac:dyDescent="0.3">
      <c r="A29">
        <v>26</v>
      </c>
      <c r="B29" s="27" t="str">
        <f>IF(ISBLANK(Gesamt!B29),"",Gesamt!B29)</f>
        <v/>
      </c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20" t="str">
        <f t="shared" si="5"/>
        <v/>
      </c>
      <c r="T29" s="4" t="str">
        <f t="shared" si="0"/>
        <v/>
      </c>
      <c r="U29" s="19" t="str">
        <f t="shared" si="1"/>
        <v/>
      </c>
      <c r="V29" s="4" t="str">
        <f t="shared" si="2"/>
        <v/>
      </c>
      <c r="X29" s="10" t="str">
        <f t="shared" si="3"/>
        <v/>
      </c>
      <c r="Y29" s="18" t="str">
        <f t="shared" si="3"/>
        <v/>
      </c>
      <c r="Z29" s="10" t="str">
        <f t="shared" si="4"/>
        <v/>
      </c>
    </row>
    <row r="30" spans="1:26" ht="13.8" x14ac:dyDescent="0.3">
      <c r="A30">
        <v>27</v>
      </c>
      <c r="B30" s="27" t="str">
        <f>IF(ISBLANK(Gesamt!B30),"",Gesamt!B30)</f>
        <v/>
      </c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20" t="str">
        <f t="shared" si="5"/>
        <v/>
      </c>
      <c r="T30" s="4" t="str">
        <f t="shared" si="0"/>
        <v/>
      </c>
      <c r="U30" s="19" t="str">
        <f t="shared" si="1"/>
        <v/>
      </c>
      <c r="V30" s="4" t="str">
        <f t="shared" si="2"/>
        <v/>
      </c>
      <c r="X30" s="10" t="str">
        <f t="shared" si="3"/>
        <v/>
      </c>
      <c r="Y30" s="18" t="str">
        <f t="shared" si="3"/>
        <v/>
      </c>
      <c r="Z30" s="10" t="str">
        <f t="shared" si="4"/>
        <v/>
      </c>
    </row>
    <row r="31" spans="1:26" ht="13.8" x14ac:dyDescent="0.3">
      <c r="A31">
        <v>28</v>
      </c>
      <c r="B31" s="27" t="str">
        <f>IF(ISBLANK(Gesamt!B31),"",Gesamt!B31)</f>
        <v/>
      </c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20" t="str">
        <f t="shared" si="5"/>
        <v/>
      </c>
      <c r="T31" s="4" t="str">
        <f t="shared" si="0"/>
        <v/>
      </c>
      <c r="U31" s="19" t="str">
        <f t="shared" si="1"/>
        <v/>
      </c>
      <c r="V31" s="4" t="str">
        <f t="shared" si="2"/>
        <v/>
      </c>
      <c r="X31" s="10" t="str">
        <f t="shared" si="3"/>
        <v/>
      </c>
      <c r="Y31" s="18" t="str">
        <f t="shared" si="3"/>
        <v/>
      </c>
      <c r="Z31" s="10" t="str">
        <f t="shared" si="4"/>
        <v/>
      </c>
    </row>
    <row r="32" spans="1:26" ht="13.8" x14ac:dyDescent="0.3">
      <c r="A32">
        <v>29</v>
      </c>
      <c r="B32" s="27" t="str">
        <f>IF(ISBLANK(Gesamt!B32),"",Gesamt!B32)</f>
        <v/>
      </c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20" t="str">
        <f t="shared" si="5"/>
        <v/>
      </c>
      <c r="T32" s="4" t="str">
        <f t="shared" si="0"/>
        <v/>
      </c>
      <c r="U32" s="19" t="str">
        <f t="shared" si="1"/>
        <v/>
      </c>
      <c r="V32" s="4" t="str">
        <f t="shared" si="2"/>
        <v/>
      </c>
      <c r="X32" s="10" t="str">
        <f t="shared" si="3"/>
        <v/>
      </c>
      <c r="Y32" s="18" t="str">
        <f t="shared" si="3"/>
        <v/>
      </c>
      <c r="Z32" s="10" t="str">
        <f t="shared" si="4"/>
        <v/>
      </c>
    </row>
    <row r="33" spans="1:27" ht="13.8" x14ac:dyDescent="0.3">
      <c r="A33">
        <v>30</v>
      </c>
      <c r="B33" s="27" t="str">
        <f>IF(ISBLANK(Gesamt!B33),"",Gesamt!B33)</f>
        <v/>
      </c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20" t="str">
        <f t="shared" si="5"/>
        <v/>
      </c>
      <c r="T33" s="4" t="str">
        <f t="shared" si="0"/>
        <v/>
      </c>
      <c r="U33" s="19" t="str">
        <f t="shared" si="1"/>
        <v/>
      </c>
      <c r="V33" s="4" t="str">
        <f t="shared" si="2"/>
        <v/>
      </c>
      <c r="X33" s="10" t="str">
        <f t="shared" si="3"/>
        <v/>
      </c>
      <c r="Y33" s="18" t="str">
        <f t="shared" si="3"/>
        <v/>
      </c>
      <c r="Z33" s="10" t="str">
        <f t="shared" si="4"/>
        <v/>
      </c>
    </row>
    <row r="34" spans="1:27" ht="13.8" x14ac:dyDescent="0.3">
      <c r="A34">
        <v>31</v>
      </c>
      <c r="B34" s="27" t="str">
        <f>IF(ISBLANK(Gesamt!B34),"",Gesamt!B34)</f>
        <v/>
      </c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20" t="str">
        <f t="shared" si="5"/>
        <v/>
      </c>
      <c r="T34" s="4" t="str">
        <f t="shared" si="0"/>
        <v/>
      </c>
      <c r="U34" s="19" t="str">
        <f t="shared" si="1"/>
        <v/>
      </c>
      <c r="V34" s="4" t="str">
        <f t="shared" si="2"/>
        <v/>
      </c>
      <c r="X34" s="10" t="str">
        <f t="shared" si="3"/>
        <v/>
      </c>
      <c r="Y34" s="18" t="str">
        <f t="shared" si="3"/>
        <v/>
      </c>
      <c r="Z34" s="10" t="str">
        <f t="shared" si="4"/>
        <v/>
      </c>
    </row>
    <row r="35" spans="1:27" ht="13.8" x14ac:dyDescent="0.3">
      <c r="A35">
        <v>32</v>
      </c>
      <c r="B35" s="27" t="str">
        <f>IF(ISBLANK(Gesamt!B35),"",Gesamt!B35)</f>
        <v/>
      </c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20" t="str">
        <f t="shared" si="5"/>
        <v/>
      </c>
      <c r="T35" s="4" t="str">
        <f t="shared" si="0"/>
        <v/>
      </c>
      <c r="U35" s="19" t="str">
        <f t="shared" si="1"/>
        <v/>
      </c>
      <c r="V35" s="4" t="str">
        <f t="shared" si="2"/>
        <v/>
      </c>
      <c r="X35" s="10" t="str">
        <f t="shared" si="3"/>
        <v/>
      </c>
      <c r="Y35" s="18" t="str">
        <f t="shared" si="3"/>
        <v/>
      </c>
      <c r="Z35" s="10" t="str">
        <f t="shared" si="4"/>
        <v/>
      </c>
    </row>
    <row r="36" spans="1:27" ht="13.8" x14ac:dyDescent="0.3">
      <c r="A36">
        <v>33</v>
      </c>
      <c r="B36" s="27" t="str">
        <f>IF(ISBLANK(Gesamt!B36),"",Gesamt!B36)</f>
        <v/>
      </c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20" t="str">
        <f t="shared" si="5"/>
        <v/>
      </c>
      <c r="T36" s="4" t="str">
        <f t="shared" si="0"/>
        <v/>
      </c>
      <c r="U36" s="19" t="str">
        <f t="shared" si="1"/>
        <v/>
      </c>
      <c r="V36" s="4" t="str">
        <f t="shared" si="2"/>
        <v/>
      </c>
      <c r="X36" s="10" t="str">
        <f t="shared" si="3"/>
        <v/>
      </c>
      <c r="Y36" s="18" t="str">
        <f t="shared" si="3"/>
        <v/>
      </c>
      <c r="Z36" s="10" t="str">
        <f t="shared" si="4"/>
        <v/>
      </c>
    </row>
    <row r="37" spans="1:27" ht="14.4" thickBot="1" x14ac:dyDescent="0.35">
      <c r="A37">
        <v>34</v>
      </c>
      <c r="B37" s="27" t="str">
        <f>IF(ISBLANK(Gesamt!B37),"",Gesamt!B37)</f>
        <v/>
      </c>
      <c r="C37" s="44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32" t="str">
        <f t="shared" si="5"/>
        <v/>
      </c>
      <c r="T37" s="34" t="str">
        <f t="shared" si="0"/>
        <v/>
      </c>
      <c r="U37" s="31" t="str">
        <f t="shared" si="1"/>
        <v/>
      </c>
      <c r="V37" s="34" t="str">
        <f t="shared" si="2"/>
        <v/>
      </c>
      <c r="W37" s="29"/>
      <c r="X37" s="45" t="str">
        <f t="shared" si="3"/>
        <v/>
      </c>
      <c r="Y37" s="46" t="str">
        <f t="shared" si="3"/>
        <v/>
      </c>
      <c r="Z37" s="45" t="str">
        <f t="shared" si="4"/>
        <v/>
      </c>
    </row>
    <row r="38" spans="1:27" x14ac:dyDescent="0.25">
      <c r="B38" s="1" t="s">
        <v>8</v>
      </c>
      <c r="C38" s="4" t="e">
        <f t="shared" ref="C38:S38" si="6">AVERAGE(C4:C37)</f>
        <v>#DIV/0!</v>
      </c>
      <c r="D38" s="4" t="e">
        <f t="shared" si="6"/>
        <v>#DIV/0!</v>
      </c>
      <c r="E38" s="4" t="e">
        <f t="shared" si="6"/>
        <v>#DIV/0!</v>
      </c>
      <c r="F38" s="4" t="e">
        <f t="shared" si="6"/>
        <v>#DIV/0!</v>
      </c>
      <c r="G38" s="4" t="e">
        <f t="shared" si="6"/>
        <v>#DIV/0!</v>
      </c>
      <c r="H38" s="4" t="e">
        <f t="shared" si="6"/>
        <v>#DIV/0!</v>
      </c>
      <c r="I38" s="4" t="e">
        <f t="shared" si="6"/>
        <v>#DIV/0!</v>
      </c>
      <c r="J38" s="4" t="e">
        <f t="shared" si="6"/>
        <v>#DIV/0!</v>
      </c>
      <c r="K38" s="4" t="e">
        <f t="shared" si="6"/>
        <v>#DIV/0!</v>
      </c>
      <c r="L38" s="4" t="e">
        <f t="shared" si="6"/>
        <v>#DIV/0!</v>
      </c>
      <c r="M38" s="4" t="e">
        <f t="shared" si="6"/>
        <v>#DIV/0!</v>
      </c>
      <c r="N38" s="4" t="e">
        <f t="shared" si="6"/>
        <v>#DIV/0!</v>
      </c>
      <c r="O38" s="4" t="e">
        <f t="shared" si="6"/>
        <v>#DIV/0!</v>
      </c>
      <c r="P38" s="4" t="e">
        <f t="shared" si="6"/>
        <v>#DIV/0!</v>
      </c>
      <c r="Q38" s="4" t="e">
        <f t="shared" si="6"/>
        <v>#DIV/0!</v>
      </c>
      <c r="R38" s="4" t="e">
        <f t="shared" si="6"/>
        <v>#DIV/0!</v>
      </c>
      <c r="S38" s="43" t="e">
        <f t="shared" si="6"/>
        <v>#DIV/0!</v>
      </c>
      <c r="T38" s="110" t="e">
        <f>ROUNDDOWN(AVERAGE(U4:U37),2)</f>
        <v>#DIV/0!</v>
      </c>
      <c r="U38" s="111"/>
      <c r="V38" s="111"/>
      <c r="X38" s="108" t="e">
        <f>IF(ISBLANK($Z$41),"",ROUNDDOWN(AVERAGE(Y4:Y37),2))</f>
        <v>#DIV/0!</v>
      </c>
      <c r="Y38" s="108"/>
      <c r="Z38" s="108"/>
    </row>
    <row r="40" spans="1:27" ht="21" x14ac:dyDescent="0.4">
      <c r="B40" s="6" t="s">
        <v>3</v>
      </c>
      <c r="C40" s="6"/>
      <c r="D40" s="6"/>
      <c r="E40" s="6"/>
      <c r="F40" s="6"/>
      <c r="G40" s="6"/>
      <c r="Q40" s="107" t="s">
        <v>43</v>
      </c>
      <c r="R40" s="107"/>
      <c r="S40" s="113"/>
      <c r="T40" s="113"/>
      <c r="W40" s="74"/>
      <c r="X40" s="75"/>
      <c r="Y40" s="75"/>
      <c r="Z40" s="18"/>
      <c r="AA40" s="18"/>
    </row>
    <row r="41" spans="1:27" ht="13.8" thickBot="1" x14ac:dyDescent="0.3">
      <c r="B41" s="7" t="s">
        <v>1</v>
      </c>
      <c r="C41" s="7"/>
      <c r="D41" s="120">
        <v>6</v>
      </c>
      <c r="E41" s="116"/>
      <c r="F41" s="115">
        <v>5</v>
      </c>
      <c r="G41" s="116"/>
      <c r="H41" s="115">
        <v>4</v>
      </c>
      <c r="I41" s="116"/>
      <c r="J41" s="115">
        <v>3</v>
      </c>
      <c r="K41" s="116"/>
      <c r="L41" s="115">
        <v>2</v>
      </c>
      <c r="M41" s="116"/>
      <c r="N41" s="115">
        <v>1</v>
      </c>
      <c r="O41" s="120"/>
      <c r="R41" t="s">
        <v>64</v>
      </c>
      <c r="S41" s="73"/>
      <c r="W41" s="107" t="s">
        <v>44</v>
      </c>
      <c r="X41" s="107"/>
      <c r="Y41" s="107"/>
      <c r="Z41" s="53" t="s">
        <v>67</v>
      </c>
    </row>
    <row r="42" spans="1:27" ht="13.8" thickBot="1" x14ac:dyDescent="0.3">
      <c r="B42" s="7" t="s">
        <v>4</v>
      </c>
      <c r="C42" s="7"/>
      <c r="D42" s="41">
        <v>0</v>
      </c>
      <c r="E42" s="24"/>
      <c r="F42" s="17">
        <f>E42+0.5</f>
        <v>0.5</v>
      </c>
      <c r="G42" s="24"/>
      <c r="H42" s="17">
        <f>G42+0.5</f>
        <v>0.5</v>
      </c>
      <c r="I42" s="24"/>
      <c r="J42" s="17">
        <f>I42+0.5</f>
        <v>0.5</v>
      </c>
      <c r="K42" s="24"/>
      <c r="L42" s="17">
        <f>K42+0.5</f>
        <v>0.5</v>
      </c>
      <c r="M42" s="24"/>
      <c r="N42" s="17">
        <f>M42+0.5</f>
        <v>0.5</v>
      </c>
      <c r="O42" s="36">
        <f>S3</f>
        <v>0</v>
      </c>
      <c r="R42" t="s">
        <v>65</v>
      </c>
      <c r="S42" s="73"/>
    </row>
    <row r="43" spans="1:27" ht="13.8" thickBot="1" x14ac:dyDescent="0.3">
      <c r="B43" s="7" t="s">
        <v>5</v>
      </c>
      <c r="C43" s="7"/>
      <c r="D43" s="123">
        <f>COUNTIF(U4:U37,6)</f>
        <v>0</v>
      </c>
      <c r="E43" s="119"/>
      <c r="F43" s="118">
        <f>COUNTIF(U4:U37,5)</f>
        <v>0</v>
      </c>
      <c r="G43" s="119"/>
      <c r="H43" s="118">
        <f>COUNTIF(U4:U37,4)</f>
        <v>0</v>
      </c>
      <c r="I43" s="119"/>
      <c r="J43" s="118">
        <f>COUNTIF(U4:U37,3)</f>
        <v>0</v>
      </c>
      <c r="K43" s="119"/>
      <c r="L43" s="118">
        <f>COUNTIF(U4:U37,2)</f>
        <v>0</v>
      </c>
      <c r="M43" s="119"/>
      <c r="N43" s="118">
        <f>COUNTIF(U4:U37,1)</f>
        <v>0</v>
      </c>
      <c r="O43" s="123"/>
    </row>
    <row r="44" spans="1:27" x14ac:dyDescent="0.25">
      <c r="D44" s="122" t="e">
        <f>(D43+F43)/U46</f>
        <v>#DIV/0!</v>
      </c>
      <c r="E44" s="122"/>
      <c r="F44" s="122"/>
      <c r="G44" s="122"/>
    </row>
    <row r="45" spans="1:27" ht="6" customHeight="1" x14ac:dyDescent="0.25"/>
    <row r="46" spans="1:27" ht="13.8" x14ac:dyDescent="0.25">
      <c r="B46" s="7" t="s">
        <v>7</v>
      </c>
      <c r="C46" s="7"/>
      <c r="D46" s="7"/>
      <c r="E46" s="10">
        <v>20</v>
      </c>
      <c r="F46" s="10"/>
      <c r="G46" s="10">
        <v>40</v>
      </c>
      <c r="H46" s="10"/>
      <c r="I46" s="10">
        <v>55</v>
      </c>
      <c r="J46" s="10"/>
      <c r="K46" s="10">
        <v>70</v>
      </c>
      <c r="L46" s="10"/>
      <c r="M46" s="10">
        <v>85</v>
      </c>
      <c r="R46" s="112" t="s">
        <v>51</v>
      </c>
      <c r="S46" s="112"/>
      <c r="T46" s="112"/>
      <c r="U46" s="105">
        <f>$D$43+$F$43+$H$43+$J$43+$L$43+$N$43</f>
        <v>0</v>
      </c>
      <c r="V46" s="105"/>
    </row>
    <row r="47" spans="1:27" x14ac:dyDescent="0.25">
      <c r="E47" s="4">
        <f>O42*E46/100</f>
        <v>0</v>
      </c>
      <c r="F47"/>
      <c r="G47" s="4">
        <f>O42*G46/100</f>
        <v>0</v>
      </c>
      <c r="I47" s="4">
        <f>O42*I46/100</f>
        <v>0</v>
      </c>
      <c r="K47" s="4">
        <f>O42*K46/100</f>
        <v>0</v>
      </c>
      <c r="M47" s="4">
        <f>O42*M46/100</f>
        <v>0</v>
      </c>
      <c r="T47" s="72"/>
      <c r="U47" s="72"/>
      <c r="V47" s="72"/>
    </row>
    <row r="48" spans="1:27" x14ac:dyDescent="0.25">
      <c r="T48" s="72"/>
      <c r="U48" s="72"/>
      <c r="V48" s="72"/>
    </row>
    <row r="49" spans="1:22" ht="15.6" x14ac:dyDescent="0.3">
      <c r="B49" s="48" t="s">
        <v>55</v>
      </c>
      <c r="T49" s="72"/>
      <c r="U49" s="72"/>
      <c r="V49" s="72"/>
    </row>
    <row r="50" spans="1:22" x14ac:dyDescent="0.25">
      <c r="B50" s="47" t="s">
        <v>2</v>
      </c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4" t="s">
        <v>0</v>
      </c>
      <c r="T50" s="121" t="s">
        <v>1</v>
      </c>
      <c r="U50" s="121"/>
      <c r="V50" s="121"/>
    </row>
    <row r="51" spans="1:22" x14ac:dyDescent="0.25">
      <c r="B51" s="49" t="s">
        <v>6</v>
      </c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6">
        <f>SUM(C51:R51)</f>
        <v>0</v>
      </c>
      <c r="T51" s="95"/>
      <c r="U51" s="95"/>
      <c r="V51" s="95"/>
    </row>
    <row r="52" spans="1:22" x14ac:dyDescent="0.25">
      <c r="A52">
        <v>1</v>
      </c>
      <c r="B52" s="40"/>
      <c r="C52" s="97"/>
      <c r="D52" s="97"/>
      <c r="E52" s="97"/>
      <c r="F52" s="97"/>
      <c r="G52" s="97"/>
      <c r="H52" s="97"/>
      <c r="I52" s="97"/>
      <c r="J52" s="97"/>
      <c r="K52" s="97"/>
      <c r="L52" s="97"/>
      <c r="M52" s="97"/>
      <c r="N52" s="97"/>
      <c r="O52" s="97"/>
      <c r="P52" s="97"/>
      <c r="Q52" s="97"/>
      <c r="R52" s="97"/>
      <c r="S52" s="98">
        <f>SUM(C52:R52)</f>
        <v>0</v>
      </c>
      <c r="T52" s="97"/>
      <c r="U52" s="99"/>
      <c r="V52" s="97"/>
    </row>
    <row r="53" spans="1:22" x14ac:dyDescent="0.25">
      <c r="A53">
        <v>2</v>
      </c>
      <c r="B53" s="40"/>
      <c r="C53" s="97"/>
      <c r="D53" s="97"/>
      <c r="E53" s="97"/>
      <c r="F53" s="97"/>
      <c r="G53" s="97"/>
      <c r="H53" s="97"/>
      <c r="I53" s="97"/>
      <c r="J53" s="97"/>
      <c r="K53" s="97"/>
      <c r="L53" s="97"/>
      <c r="M53" s="97"/>
      <c r="N53" s="97"/>
      <c r="O53" s="97"/>
      <c r="P53" s="97"/>
      <c r="Q53" s="97"/>
      <c r="R53" s="97"/>
      <c r="S53" s="98">
        <f>SUM(C53:R53)</f>
        <v>0</v>
      </c>
      <c r="T53" s="97"/>
      <c r="U53" s="99"/>
      <c r="V53" s="97"/>
    </row>
    <row r="54" spans="1:22" x14ac:dyDescent="0.25">
      <c r="A54">
        <v>3</v>
      </c>
      <c r="B54" s="40"/>
      <c r="C54" s="97"/>
      <c r="D54" s="97"/>
      <c r="E54" s="97"/>
      <c r="F54" s="97"/>
      <c r="G54" s="97"/>
      <c r="H54" s="97"/>
      <c r="I54" s="97"/>
      <c r="J54" s="97"/>
      <c r="K54" s="97"/>
      <c r="L54" s="97"/>
      <c r="M54" s="97"/>
      <c r="N54" s="97"/>
      <c r="O54" s="97"/>
      <c r="P54" s="97"/>
      <c r="Q54" s="97"/>
      <c r="R54" s="97"/>
      <c r="S54" s="98">
        <f>SUM(C54:R54)</f>
        <v>0</v>
      </c>
      <c r="T54" s="97"/>
      <c r="U54" s="99"/>
      <c r="V54" s="97"/>
    </row>
    <row r="55" spans="1:22" ht="13.8" thickBot="1" x14ac:dyDescent="0.3">
      <c r="A55">
        <v>4</v>
      </c>
      <c r="B55" s="12"/>
      <c r="C55" s="100"/>
      <c r="D55" s="100"/>
      <c r="E55" s="100"/>
      <c r="F55" s="100"/>
      <c r="G55" s="100"/>
      <c r="H55" s="100"/>
      <c r="I55" s="100"/>
      <c r="J55" s="100"/>
      <c r="K55" s="100"/>
      <c r="L55" s="100"/>
      <c r="M55" s="100"/>
      <c r="N55" s="100"/>
      <c r="O55" s="100"/>
      <c r="P55" s="100"/>
      <c r="Q55" s="100"/>
      <c r="R55" s="100"/>
      <c r="S55" s="101">
        <f>SUM(C55:R55)</f>
        <v>0</v>
      </c>
      <c r="T55" s="100"/>
      <c r="U55" s="102"/>
      <c r="V55" s="100"/>
    </row>
    <row r="56" spans="1:22" x14ac:dyDescent="0.25">
      <c r="B56" s="1" t="s">
        <v>8</v>
      </c>
      <c r="C56" s="76"/>
      <c r="D56" s="76"/>
      <c r="E56" s="76"/>
      <c r="F56" s="76"/>
      <c r="G56" s="76"/>
      <c r="H56" s="76"/>
      <c r="I56" s="76"/>
      <c r="J56" s="76"/>
      <c r="K56" s="76"/>
      <c r="L56" s="76"/>
      <c r="M56" s="76"/>
      <c r="N56" s="76"/>
      <c r="O56" s="76"/>
      <c r="P56" s="76"/>
      <c r="Q56" s="76"/>
      <c r="R56" s="76"/>
      <c r="S56" s="103">
        <f>AVERAGE(S52:S55)</f>
        <v>0</v>
      </c>
      <c r="T56" s="104" t="e">
        <f>AVERAGE(U52:U55)</f>
        <v>#DIV/0!</v>
      </c>
      <c r="U56" s="104"/>
      <c r="V56" s="104"/>
    </row>
  </sheetData>
  <sheetProtection sheet="1" objects="1" scenarios="1"/>
  <mergeCells count="29">
    <mergeCell ref="D44:G44"/>
    <mergeCell ref="L41:M41"/>
    <mergeCell ref="N41:O41"/>
    <mergeCell ref="W41:Y41"/>
    <mergeCell ref="D43:E43"/>
    <mergeCell ref="F43:G43"/>
    <mergeCell ref="H43:I43"/>
    <mergeCell ref="J43:K43"/>
    <mergeCell ref="L43:M43"/>
    <mergeCell ref="N43:O43"/>
    <mergeCell ref="T38:V38"/>
    <mergeCell ref="S40:T40"/>
    <mergeCell ref="A1:N1"/>
    <mergeCell ref="O1:Q1"/>
    <mergeCell ref="Q40:R40"/>
    <mergeCell ref="F41:G41"/>
    <mergeCell ref="H41:I41"/>
    <mergeCell ref="J41:K41"/>
    <mergeCell ref="D41:E41"/>
    <mergeCell ref="U46:V46"/>
    <mergeCell ref="R46:T46"/>
    <mergeCell ref="T56:V56"/>
    <mergeCell ref="T50:V50"/>
    <mergeCell ref="W1:Z1"/>
    <mergeCell ref="X2:Z2"/>
    <mergeCell ref="X3:Z3"/>
    <mergeCell ref="X38:Z38"/>
    <mergeCell ref="S1:U1"/>
    <mergeCell ref="T2:V2"/>
  </mergeCells>
  <phoneticPr fontId="0" type="noConversion"/>
  <printOptions gridLines="1"/>
  <pageMargins left="0.78740157499999996" right="0.78740157499999996" top="0.37" bottom="0.36" header="0.39" footer="0.33"/>
  <pageSetup paperSize="9" scale="85" orientation="landscape" horizontalDpi="0" verticalDpi="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48" r:id="rId4" name="CommandButton1">
          <controlPr defaultSize="0" print="0" autoLine="0" r:id="rId5">
            <anchor moveWithCells="1">
              <from>
                <xdr:col>13</xdr:col>
                <xdr:colOff>304800</xdr:colOff>
                <xdr:row>46</xdr:row>
                <xdr:rowOff>76200</xdr:rowOff>
              </from>
              <to>
                <xdr:col>17</xdr:col>
                <xdr:colOff>38100</xdr:colOff>
                <xdr:row>48</xdr:row>
                <xdr:rowOff>99060</xdr:rowOff>
              </to>
            </anchor>
          </controlPr>
        </control>
      </mc:Choice>
      <mc:Fallback>
        <control shapeId="10248" r:id="rId4" name="CommandButton1"/>
      </mc:Fallback>
    </mc:AlternateContent>
  </control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0"/>
  <dimension ref="A1:AA56"/>
  <sheetViews>
    <sheetView topLeftCell="A16" zoomScale="75" workbookViewId="0">
      <selection activeCell="M50" sqref="M50"/>
    </sheetView>
  </sheetViews>
  <sheetFormatPr baseColWidth="10" defaultRowHeight="13.2" x14ac:dyDescent="0.25"/>
  <cols>
    <col min="1" max="1" width="3" customWidth="1"/>
    <col min="2" max="2" width="24.6640625" style="1" customWidth="1"/>
    <col min="3" max="7" width="4.6640625" style="1" customWidth="1"/>
    <col min="8" max="13" width="4.6640625" customWidth="1"/>
    <col min="14" max="14" width="5.5546875" customWidth="1"/>
    <col min="15" max="18" width="4.6640625" customWidth="1"/>
    <col min="19" max="19" width="7.33203125" customWidth="1"/>
    <col min="20" max="20" width="1.6640625" customWidth="1"/>
    <col min="21" max="21" width="3.109375" customWidth="1"/>
    <col min="22" max="22" width="1.5546875" customWidth="1"/>
    <col min="23" max="23" width="3.109375" customWidth="1"/>
    <col min="24" max="24" width="1.6640625" customWidth="1"/>
    <col min="25" max="25" width="3" style="10" customWidth="1"/>
    <col min="26" max="26" width="1.6640625" style="10" customWidth="1"/>
    <col min="27" max="27" width="11.44140625" style="10" customWidth="1"/>
  </cols>
  <sheetData>
    <row r="1" spans="1:27" ht="20.399999999999999" x14ac:dyDescent="0.35">
      <c r="A1" s="114" t="s">
        <v>23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2" t="str">
        <f>Gesamt!X1</f>
        <v>2017/2018</v>
      </c>
      <c r="P1" s="112"/>
      <c r="Q1" s="112"/>
      <c r="S1" s="107" t="str">
        <f>Gesamt!AO1</f>
        <v>7a</v>
      </c>
      <c r="T1" s="107"/>
      <c r="U1" s="107"/>
      <c r="W1" s="107" t="str">
        <f>Gesamt!AW1</f>
        <v>Mathematik</v>
      </c>
      <c r="X1" s="107"/>
      <c r="Y1" s="107"/>
      <c r="Z1" s="107"/>
      <c r="AA1" s="8"/>
    </row>
    <row r="2" spans="1:27" s="1" customFormat="1" ht="13.8" thickBot="1" x14ac:dyDescent="0.3">
      <c r="A2" s="1" t="s">
        <v>52</v>
      </c>
      <c r="B2" s="2" t="s">
        <v>2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55" t="s">
        <v>0</v>
      </c>
      <c r="T2" s="117" t="s">
        <v>1</v>
      </c>
      <c r="U2" s="117"/>
      <c r="V2" s="117"/>
      <c r="W2" s="7"/>
      <c r="X2" s="106" t="s">
        <v>53</v>
      </c>
      <c r="Y2" s="106"/>
      <c r="Z2" s="106"/>
    </row>
    <row r="3" spans="1:27" s="1" customFormat="1" x14ac:dyDescent="0.25">
      <c r="B3" s="3" t="s">
        <v>6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52">
        <f>SUM(C3:R3)</f>
        <v>0</v>
      </c>
      <c r="T3" s="5"/>
      <c r="U3" s="51"/>
      <c r="V3" s="51"/>
      <c r="W3" s="47"/>
      <c r="X3" s="109" t="s">
        <v>54</v>
      </c>
      <c r="Y3" s="109"/>
      <c r="Z3" s="109"/>
      <c r="AA3" s="40"/>
    </row>
    <row r="4" spans="1:27" ht="13.8" x14ac:dyDescent="0.3">
      <c r="A4">
        <v>1</v>
      </c>
      <c r="B4" s="27" t="str">
        <f>IF(ISBLANK(Gesamt!B4),"",Gesamt!B4)</f>
        <v>Alfred Anders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42" t="str">
        <f>IF(ISNUMBER(C4),SUM(C4:R4),"")</f>
        <v/>
      </c>
      <c r="T4" s="4" t="str">
        <f t="shared" ref="T4:T37" si="0">IF(ISBLANK(C4),"",IF(OR($S4=$E$42,$S4=$G$42,$S4=$I$42,$S4=$K$42,$S4=$M$42),"+"," "))</f>
        <v/>
      </c>
      <c r="U4" s="19" t="str">
        <f t="shared" ref="U4:U37" si="1">IF(ISNUMBER(C4),IF(AND(S4&gt;=$D$42,S4&lt;=$E$42),6,IF(AND(S4&gt;=$F$42,S4&lt;=$G$42),5,IF(AND(S4&gt;=$H$42,S4&lt;=$I$42),4,IF(AND(S4&gt;=$J$42,S4&lt;=$K$42),3,IF(AND(S4&gt;=$L$42,S4&lt;=$M$42),2,1))))),"")</f>
        <v/>
      </c>
      <c r="V4" s="4" t="str">
        <f t="shared" ref="V4:V37" si="2">IF(ISBLANK(C4),"",IF(OR($S4=$F$42,$S4=$H$42,$S4=$J$42,$S4=$L$42,$S4=$N$42),"-"," "))</f>
        <v/>
      </c>
      <c r="X4" s="10" t="str">
        <f t="shared" ref="X4:Y37" si="3">IF(ISBLANK($Z$41),"",T4)</f>
        <v/>
      </c>
      <c r="Y4" s="18" t="str">
        <f>IF(ISBLANK($Z$41),"",U4)</f>
        <v/>
      </c>
      <c r="Z4" s="10" t="str">
        <f t="shared" ref="Z4:Z37" si="4">IF(ISBLANK($Z$41),"",V4)</f>
        <v/>
      </c>
    </row>
    <row r="5" spans="1:27" ht="13.8" x14ac:dyDescent="0.3">
      <c r="A5">
        <v>2</v>
      </c>
      <c r="B5" s="27" t="str">
        <f>IF(ISBLANK(Gesamt!B5),"",Gesamt!B5)</f>
        <v>Berta Bunsig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20" t="str">
        <f t="shared" ref="S5:S37" si="5">IF(ISNUMBER(C5),SUM(C5:R5),"")</f>
        <v/>
      </c>
      <c r="T5" s="4" t="str">
        <f t="shared" si="0"/>
        <v/>
      </c>
      <c r="U5" s="19" t="str">
        <f t="shared" si="1"/>
        <v/>
      </c>
      <c r="V5" s="4" t="str">
        <f t="shared" si="2"/>
        <v/>
      </c>
      <c r="X5" s="10" t="str">
        <f t="shared" si="3"/>
        <v/>
      </c>
      <c r="Y5" s="18" t="str">
        <f t="shared" si="3"/>
        <v/>
      </c>
      <c r="Z5" s="10" t="str">
        <f t="shared" si="4"/>
        <v/>
      </c>
    </row>
    <row r="6" spans="1:27" ht="13.8" x14ac:dyDescent="0.3">
      <c r="A6">
        <v>3</v>
      </c>
      <c r="B6" s="27" t="str">
        <f>IF(ISBLANK(Gesamt!B6),"",Gesamt!B6)</f>
        <v>Carlo Crämer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20" t="str">
        <f t="shared" si="5"/>
        <v/>
      </c>
      <c r="T6" s="4" t="str">
        <f t="shared" si="0"/>
        <v/>
      </c>
      <c r="U6" s="19" t="str">
        <f t="shared" si="1"/>
        <v/>
      </c>
      <c r="V6" s="4" t="str">
        <f t="shared" si="2"/>
        <v/>
      </c>
      <c r="X6" s="10" t="str">
        <f t="shared" si="3"/>
        <v/>
      </c>
      <c r="Y6" s="18" t="str">
        <f t="shared" si="3"/>
        <v/>
      </c>
      <c r="Z6" s="10" t="str">
        <f t="shared" si="4"/>
        <v/>
      </c>
    </row>
    <row r="7" spans="1:27" ht="13.8" x14ac:dyDescent="0.3">
      <c r="A7">
        <v>4</v>
      </c>
      <c r="B7" s="27" t="str">
        <f>IF(ISBLANK(Gesamt!B7),"",Gesamt!B7)</f>
        <v>Daniela Daune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20" t="str">
        <f t="shared" si="5"/>
        <v/>
      </c>
      <c r="T7" s="4" t="str">
        <f t="shared" si="0"/>
        <v/>
      </c>
      <c r="U7" s="19" t="str">
        <f t="shared" si="1"/>
        <v/>
      </c>
      <c r="V7" s="4" t="str">
        <f t="shared" si="2"/>
        <v/>
      </c>
      <c r="X7" s="10" t="str">
        <f t="shared" si="3"/>
        <v/>
      </c>
      <c r="Y7" s="18" t="str">
        <f t="shared" si="3"/>
        <v/>
      </c>
      <c r="Z7" s="10" t="str">
        <f t="shared" si="4"/>
        <v/>
      </c>
    </row>
    <row r="8" spans="1:27" ht="13.8" x14ac:dyDescent="0.3">
      <c r="A8">
        <v>5</v>
      </c>
      <c r="B8" s="27" t="str">
        <f>IF(ISBLANK(Gesamt!B8),"",Gesamt!B8)</f>
        <v/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20" t="str">
        <f t="shared" si="5"/>
        <v/>
      </c>
      <c r="T8" s="4" t="str">
        <f t="shared" si="0"/>
        <v/>
      </c>
      <c r="U8" s="19" t="str">
        <f t="shared" si="1"/>
        <v/>
      </c>
      <c r="V8" s="4" t="str">
        <f t="shared" si="2"/>
        <v/>
      </c>
      <c r="X8" s="10" t="str">
        <f t="shared" si="3"/>
        <v/>
      </c>
      <c r="Y8" s="18" t="str">
        <f t="shared" si="3"/>
        <v/>
      </c>
      <c r="Z8" s="10" t="str">
        <f t="shared" si="4"/>
        <v/>
      </c>
    </row>
    <row r="9" spans="1:27" ht="13.8" x14ac:dyDescent="0.3">
      <c r="A9">
        <v>6</v>
      </c>
      <c r="B9" s="27" t="str">
        <f>IF(ISBLANK(Gesamt!B9),"",Gesamt!B9)</f>
        <v/>
      </c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20" t="str">
        <f t="shared" si="5"/>
        <v/>
      </c>
      <c r="T9" s="4" t="str">
        <f t="shared" si="0"/>
        <v/>
      </c>
      <c r="U9" s="19" t="str">
        <f t="shared" si="1"/>
        <v/>
      </c>
      <c r="V9" s="4" t="str">
        <f t="shared" si="2"/>
        <v/>
      </c>
      <c r="X9" s="10" t="str">
        <f t="shared" si="3"/>
        <v/>
      </c>
      <c r="Y9" s="18" t="str">
        <f t="shared" si="3"/>
        <v/>
      </c>
      <c r="Z9" s="10" t="str">
        <f t="shared" si="4"/>
        <v/>
      </c>
    </row>
    <row r="10" spans="1:27" ht="13.8" x14ac:dyDescent="0.3">
      <c r="A10">
        <v>7</v>
      </c>
      <c r="B10" s="27" t="str">
        <f>IF(ISBLANK(Gesamt!B10),"",Gesamt!B10)</f>
        <v/>
      </c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20" t="str">
        <f t="shared" si="5"/>
        <v/>
      </c>
      <c r="T10" s="4" t="str">
        <f t="shared" si="0"/>
        <v/>
      </c>
      <c r="U10" s="19" t="str">
        <f t="shared" si="1"/>
        <v/>
      </c>
      <c r="V10" s="4" t="str">
        <f t="shared" si="2"/>
        <v/>
      </c>
      <c r="X10" s="10" t="str">
        <f t="shared" si="3"/>
        <v/>
      </c>
      <c r="Y10" s="18" t="str">
        <f t="shared" si="3"/>
        <v/>
      </c>
      <c r="Z10" s="10" t="str">
        <f t="shared" si="4"/>
        <v/>
      </c>
    </row>
    <row r="11" spans="1:27" ht="13.8" x14ac:dyDescent="0.3">
      <c r="A11">
        <v>8</v>
      </c>
      <c r="B11" s="27" t="str">
        <f>IF(ISBLANK(Gesamt!B11),"",Gesamt!B11)</f>
        <v/>
      </c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20" t="str">
        <f t="shared" si="5"/>
        <v/>
      </c>
      <c r="T11" s="4" t="str">
        <f t="shared" si="0"/>
        <v/>
      </c>
      <c r="U11" s="19" t="str">
        <f t="shared" si="1"/>
        <v/>
      </c>
      <c r="V11" s="4" t="str">
        <f t="shared" si="2"/>
        <v/>
      </c>
      <c r="X11" s="10" t="str">
        <f t="shared" si="3"/>
        <v/>
      </c>
      <c r="Y11" s="18" t="str">
        <f t="shared" si="3"/>
        <v/>
      </c>
      <c r="Z11" s="10" t="str">
        <f t="shared" si="4"/>
        <v/>
      </c>
    </row>
    <row r="12" spans="1:27" ht="13.8" x14ac:dyDescent="0.3">
      <c r="A12">
        <v>9</v>
      </c>
      <c r="B12" s="27" t="str">
        <f>IF(ISBLANK(Gesamt!B12),"",Gesamt!B12)</f>
        <v/>
      </c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20" t="str">
        <f t="shared" si="5"/>
        <v/>
      </c>
      <c r="T12" s="4" t="str">
        <f t="shared" si="0"/>
        <v/>
      </c>
      <c r="U12" s="19" t="str">
        <f t="shared" si="1"/>
        <v/>
      </c>
      <c r="V12" s="4" t="str">
        <f t="shared" si="2"/>
        <v/>
      </c>
      <c r="X12" s="10" t="str">
        <f t="shared" si="3"/>
        <v/>
      </c>
      <c r="Y12" s="18" t="str">
        <f t="shared" si="3"/>
        <v/>
      </c>
      <c r="Z12" s="10" t="str">
        <f t="shared" si="4"/>
        <v/>
      </c>
    </row>
    <row r="13" spans="1:27" ht="13.8" x14ac:dyDescent="0.3">
      <c r="A13">
        <v>10</v>
      </c>
      <c r="B13" s="27" t="str">
        <f>IF(ISBLANK(Gesamt!B13),"",Gesamt!B13)</f>
        <v/>
      </c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20" t="str">
        <f t="shared" si="5"/>
        <v/>
      </c>
      <c r="T13" s="4" t="str">
        <f t="shared" si="0"/>
        <v/>
      </c>
      <c r="U13" s="19" t="str">
        <f t="shared" si="1"/>
        <v/>
      </c>
      <c r="V13" s="4" t="str">
        <f t="shared" si="2"/>
        <v/>
      </c>
      <c r="X13" s="10" t="str">
        <f t="shared" si="3"/>
        <v/>
      </c>
      <c r="Y13" s="18" t="str">
        <f t="shared" si="3"/>
        <v/>
      </c>
      <c r="Z13" s="10" t="str">
        <f t="shared" si="4"/>
        <v/>
      </c>
    </row>
    <row r="14" spans="1:27" ht="13.8" x14ac:dyDescent="0.3">
      <c r="A14">
        <v>11</v>
      </c>
      <c r="B14" s="27" t="str">
        <f>IF(ISBLANK(Gesamt!B14),"",Gesamt!B14)</f>
        <v/>
      </c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20" t="str">
        <f t="shared" si="5"/>
        <v/>
      </c>
      <c r="T14" s="4" t="str">
        <f t="shared" si="0"/>
        <v/>
      </c>
      <c r="U14" s="19" t="str">
        <f t="shared" si="1"/>
        <v/>
      </c>
      <c r="V14" s="4" t="str">
        <f t="shared" si="2"/>
        <v/>
      </c>
      <c r="X14" s="10" t="str">
        <f t="shared" si="3"/>
        <v/>
      </c>
      <c r="Y14" s="18" t="str">
        <f t="shared" si="3"/>
        <v/>
      </c>
      <c r="Z14" s="10" t="str">
        <f t="shared" si="4"/>
        <v/>
      </c>
    </row>
    <row r="15" spans="1:27" ht="13.8" x14ac:dyDescent="0.3">
      <c r="A15">
        <v>12</v>
      </c>
      <c r="B15" s="27" t="str">
        <f>IF(ISBLANK(Gesamt!B15),"",Gesamt!B15)</f>
        <v/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20" t="str">
        <f t="shared" si="5"/>
        <v/>
      </c>
      <c r="T15" s="4" t="str">
        <f t="shared" si="0"/>
        <v/>
      </c>
      <c r="U15" s="19" t="str">
        <f t="shared" si="1"/>
        <v/>
      </c>
      <c r="V15" s="4" t="str">
        <f t="shared" si="2"/>
        <v/>
      </c>
      <c r="X15" s="10" t="str">
        <f t="shared" si="3"/>
        <v/>
      </c>
      <c r="Y15" s="18" t="str">
        <f t="shared" si="3"/>
        <v/>
      </c>
      <c r="Z15" s="10" t="str">
        <f t="shared" si="4"/>
        <v/>
      </c>
    </row>
    <row r="16" spans="1:27" ht="13.8" x14ac:dyDescent="0.3">
      <c r="A16">
        <v>13</v>
      </c>
      <c r="B16" s="27" t="str">
        <f>IF(ISBLANK(Gesamt!B16),"",Gesamt!B16)</f>
        <v/>
      </c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20" t="str">
        <f t="shared" si="5"/>
        <v/>
      </c>
      <c r="T16" s="4" t="str">
        <f t="shared" si="0"/>
        <v/>
      </c>
      <c r="U16" s="19" t="str">
        <f t="shared" si="1"/>
        <v/>
      </c>
      <c r="V16" s="4" t="str">
        <f t="shared" si="2"/>
        <v/>
      </c>
      <c r="X16" s="10" t="str">
        <f t="shared" si="3"/>
        <v/>
      </c>
      <c r="Y16" s="18" t="str">
        <f t="shared" si="3"/>
        <v/>
      </c>
      <c r="Z16" s="10" t="str">
        <f t="shared" si="4"/>
        <v/>
      </c>
    </row>
    <row r="17" spans="1:26" ht="13.8" x14ac:dyDescent="0.3">
      <c r="A17">
        <v>14</v>
      </c>
      <c r="B17" s="27" t="str">
        <f>IF(ISBLANK(Gesamt!B17),"",Gesamt!B17)</f>
        <v/>
      </c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20" t="str">
        <f t="shared" si="5"/>
        <v/>
      </c>
      <c r="T17" s="4" t="str">
        <f t="shared" si="0"/>
        <v/>
      </c>
      <c r="U17" s="19" t="str">
        <f t="shared" si="1"/>
        <v/>
      </c>
      <c r="V17" s="4" t="str">
        <f t="shared" si="2"/>
        <v/>
      </c>
      <c r="X17" s="10" t="str">
        <f t="shared" si="3"/>
        <v/>
      </c>
      <c r="Y17" s="18" t="str">
        <f t="shared" si="3"/>
        <v/>
      </c>
      <c r="Z17" s="10" t="str">
        <f t="shared" si="4"/>
        <v/>
      </c>
    </row>
    <row r="18" spans="1:26" ht="13.8" x14ac:dyDescent="0.3">
      <c r="A18">
        <v>15</v>
      </c>
      <c r="B18" s="27" t="str">
        <f>IF(ISBLANK(Gesamt!B18),"",Gesamt!B18)</f>
        <v/>
      </c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20" t="str">
        <f t="shared" si="5"/>
        <v/>
      </c>
      <c r="T18" s="4" t="str">
        <f t="shared" si="0"/>
        <v/>
      </c>
      <c r="U18" s="19" t="str">
        <f t="shared" si="1"/>
        <v/>
      </c>
      <c r="V18" s="4" t="str">
        <f t="shared" si="2"/>
        <v/>
      </c>
      <c r="X18" s="10" t="str">
        <f t="shared" si="3"/>
        <v/>
      </c>
      <c r="Y18" s="18" t="str">
        <f t="shared" si="3"/>
        <v/>
      </c>
      <c r="Z18" s="10" t="str">
        <f t="shared" si="4"/>
        <v/>
      </c>
    </row>
    <row r="19" spans="1:26" ht="13.8" x14ac:dyDescent="0.3">
      <c r="A19">
        <v>16</v>
      </c>
      <c r="B19" s="27" t="str">
        <f>IF(ISBLANK(Gesamt!B19),"",Gesamt!B19)</f>
        <v/>
      </c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20" t="str">
        <f t="shared" si="5"/>
        <v/>
      </c>
      <c r="T19" s="4" t="str">
        <f t="shared" si="0"/>
        <v/>
      </c>
      <c r="U19" s="19" t="str">
        <f t="shared" si="1"/>
        <v/>
      </c>
      <c r="V19" s="4" t="str">
        <f t="shared" si="2"/>
        <v/>
      </c>
      <c r="X19" s="10" t="str">
        <f t="shared" si="3"/>
        <v/>
      </c>
      <c r="Y19" s="18" t="str">
        <f t="shared" si="3"/>
        <v/>
      </c>
      <c r="Z19" s="10" t="str">
        <f t="shared" si="4"/>
        <v/>
      </c>
    </row>
    <row r="20" spans="1:26" ht="13.8" x14ac:dyDescent="0.3">
      <c r="A20">
        <v>17</v>
      </c>
      <c r="B20" s="27" t="str">
        <f>IF(ISBLANK(Gesamt!B20),"",Gesamt!B20)</f>
        <v/>
      </c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20" t="str">
        <f t="shared" si="5"/>
        <v/>
      </c>
      <c r="T20" s="4" t="str">
        <f t="shared" si="0"/>
        <v/>
      </c>
      <c r="U20" s="19" t="str">
        <f t="shared" si="1"/>
        <v/>
      </c>
      <c r="V20" s="4" t="str">
        <f t="shared" si="2"/>
        <v/>
      </c>
      <c r="X20" s="10" t="str">
        <f t="shared" si="3"/>
        <v/>
      </c>
      <c r="Y20" s="18" t="str">
        <f t="shared" si="3"/>
        <v/>
      </c>
      <c r="Z20" s="10" t="str">
        <f t="shared" si="4"/>
        <v/>
      </c>
    </row>
    <row r="21" spans="1:26" ht="13.8" x14ac:dyDescent="0.3">
      <c r="A21">
        <v>18</v>
      </c>
      <c r="B21" s="27" t="str">
        <f>IF(ISBLANK(Gesamt!B21),"",Gesamt!B21)</f>
        <v/>
      </c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20" t="str">
        <f t="shared" si="5"/>
        <v/>
      </c>
      <c r="T21" s="4" t="str">
        <f t="shared" si="0"/>
        <v/>
      </c>
      <c r="U21" s="19" t="str">
        <f t="shared" si="1"/>
        <v/>
      </c>
      <c r="V21" s="4" t="str">
        <f t="shared" si="2"/>
        <v/>
      </c>
      <c r="X21" s="10" t="str">
        <f t="shared" si="3"/>
        <v/>
      </c>
      <c r="Y21" s="18" t="str">
        <f t="shared" si="3"/>
        <v/>
      </c>
      <c r="Z21" s="10" t="str">
        <f t="shared" si="4"/>
        <v/>
      </c>
    </row>
    <row r="22" spans="1:26" ht="13.8" x14ac:dyDescent="0.3">
      <c r="A22">
        <v>19</v>
      </c>
      <c r="B22" s="27" t="str">
        <f>IF(ISBLANK(Gesamt!B22),"",Gesamt!B22)</f>
        <v/>
      </c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20" t="str">
        <f t="shared" si="5"/>
        <v/>
      </c>
      <c r="T22" s="4" t="str">
        <f t="shared" si="0"/>
        <v/>
      </c>
      <c r="U22" s="19" t="str">
        <f t="shared" si="1"/>
        <v/>
      </c>
      <c r="V22" s="4" t="str">
        <f t="shared" si="2"/>
        <v/>
      </c>
      <c r="X22" s="10" t="str">
        <f t="shared" si="3"/>
        <v/>
      </c>
      <c r="Y22" s="18" t="str">
        <f t="shared" si="3"/>
        <v/>
      </c>
      <c r="Z22" s="10" t="str">
        <f t="shared" si="4"/>
        <v/>
      </c>
    </row>
    <row r="23" spans="1:26" ht="13.8" x14ac:dyDescent="0.3">
      <c r="A23">
        <v>20</v>
      </c>
      <c r="B23" s="27" t="str">
        <f>IF(ISBLANK(Gesamt!B23),"",Gesamt!B23)</f>
        <v/>
      </c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20" t="str">
        <f t="shared" si="5"/>
        <v/>
      </c>
      <c r="T23" s="4" t="str">
        <f t="shared" si="0"/>
        <v/>
      </c>
      <c r="U23" s="19" t="str">
        <f t="shared" si="1"/>
        <v/>
      </c>
      <c r="V23" s="4" t="str">
        <f t="shared" si="2"/>
        <v/>
      </c>
      <c r="X23" s="10" t="str">
        <f t="shared" si="3"/>
        <v/>
      </c>
      <c r="Y23" s="18" t="str">
        <f t="shared" si="3"/>
        <v/>
      </c>
      <c r="Z23" s="10" t="str">
        <f t="shared" si="4"/>
        <v/>
      </c>
    </row>
    <row r="24" spans="1:26" ht="13.8" x14ac:dyDescent="0.3">
      <c r="A24">
        <v>21</v>
      </c>
      <c r="B24" s="27" t="str">
        <f>IF(ISBLANK(Gesamt!B24),"",Gesamt!B24)</f>
        <v/>
      </c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20" t="str">
        <f t="shared" si="5"/>
        <v/>
      </c>
      <c r="T24" s="4" t="str">
        <f t="shared" si="0"/>
        <v/>
      </c>
      <c r="U24" s="19" t="str">
        <f t="shared" si="1"/>
        <v/>
      </c>
      <c r="V24" s="4" t="str">
        <f t="shared" si="2"/>
        <v/>
      </c>
      <c r="X24" s="10" t="str">
        <f t="shared" si="3"/>
        <v/>
      </c>
      <c r="Y24" s="18" t="str">
        <f t="shared" si="3"/>
        <v/>
      </c>
      <c r="Z24" s="10" t="str">
        <f t="shared" si="4"/>
        <v/>
      </c>
    </row>
    <row r="25" spans="1:26" ht="13.8" x14ac:dyDescent="0.3">
      <c r="A25">
        <v>22</v>
      </c>
      <c r="B25" s="27" t="str">
        <f>IF(ISBLANK(Gesamt!B25),"",Gesamt!B25)</f>
        <v/>
      </c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20" t="str">
        <f t="shared" si="5"/>
        <v/>
      </c>
      <c r="T25" s="4" t="str">
        <f t="shared" si="0"/>
        <v/>
      </c>
      <c r="U25" s="19" t="str">
        <f t="shared" si="1"/>
        <v/>
      </c>
      <c r="V25" s="4" t="str">
        <f t="shared" si="2"/>
        <v/>
      </c>
      <c r="X25" s="10" t="str">
        <f t="shared" si="3"/>
        <v/>
      </c>
      <c r="Y25" s="18" t="str">
        <f t="shared" si="3"/>
        <v/>
      </c>
      <c r="Z25" s="10" t="str">
        <f t="shared" si="4"/>
        <v/>
      </c>
    </row>
    <row r="26" spans="1:26" ht="13.8" x14ac:dyDescent="0.3">
      <c r="A26">
        <v>23</v>
      </c>
      <c r="B26" s="27" t="str">
        <f>IF(ISBLANK(Gesamt!B26),"",Gesamt!B26)</f>
        <v/>
      </c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20" t="str">
        <f t="shared" si="5"/>
        <v/>
      </c>
      <c r="T26" s="4" t="str">
        <f t="shared" si="0"/>
        <v/>
      </c>
      <c r="U26" s="19" t="str">
        <f t="shared" si="1"/>
        <v/>
      </c>
      <c r="V26" s="4" t="str">
        <f t="shared" si="2"/>
        <v/>
      </c>
      <c r="X26" s="10" t="str">
        <f t="shared" si="3"/>
        <v/>
      </c>
      <c r="Y26" s="18" t="str">
        <f t="shared" si="3"/>
        <v/>
      </c>
      <c r="Z26" s="10" t="str">
        <f t="shared" si="4"/>
        <v/>
      </c>
    </row>
    <row r="27" spans="1:26" ht="13.8" x14ac:dyDescent="0.3">
      <c r="A27">
        <v>24</v>
      </c>
      <c r="B27" s="27" t="str">
        <f>IF(ISBLANK(Gesamt!B27),"",Gesamt!B27)</f>
        <v/>
      </c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20" t="str">
        <f t="shared" si="5"/>
        <v/>
      </c>
      <c r="T27" s="4" t="str">
        <f t="shared" si="0"/>
        <v/>
      </c>
      <c r="U27" s="19" t="str">
        <f t="shared" si="1"/>
        <v/>
      </c>
      <c r="V27" s="4" t="str">
        <f t="shared" si="2"/>
        <v/>
      </c>
      <c r="X27" s="10" t="str">
        <f t="shared" si="3"/>
        <v/>
      </c>
      <c r="Y27" s="18" t="str">
        <f t="shared" si="3"/>
        <v/>
      </c>
      <c r="Z27" s="10" t="str">
        <f t="shared" si="4"/>
        <v/>
      </c>
    </row>
    <row r="28" spans="1:26" ht="13.8" x14ac:dyDescent="0.3">
      <c r="A28">
        <v>25</v>
      </c>
      <c r="B28" s="27" t="str">
        <f>IF(ISBLANK(Gesamt!B28),"",Gesamt!B28)</f>
        <v/>
      </c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20" t="str">
        <f t="shared" si="5"/>
        <v/>
      </c>
      <c r="T28" s="4" t="str">
        <f t="shared" si="0"/>
        <v/>
      </c>
      <c r="U28" s="19" t="str">
        <f t="shared" si="1"/>
        <v/>
      </c>
      <c r="V28" s="4" t="str">
        <f t="shared" si="2"/>
        <v/>
      </c>
      <c r="X28" s="10" t="str">
        <f t="shared" si="3"/>
        <v/>
      </c>
      <c r="Y28" s="18" t="str">
        <f t="shared" si="3"/>
        <v/>
      </c>
      <c r="Z28" s="10" t="str">
        <f t="shared" si="4"/>
        <v/>
      </c>
    </row>
    <row r="29" spans="1:26" ht="13.8" x14ac:dyDescent="0.3">
      <c r="A29">
        <v>26</v>
      </c>
      <c r="B29" s="27" t="str">
        <f>IF(ISBLANK(Gesamt!B29),"",Gesamt!B29)</f>
        <v/>
      </c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20" t="str">
        <f t="shared" si="5"/>
        <v/>
      </c>
      <c r="T29" s="4" t="str">
        <f t="shared" si="0"/>
        <v/>
      </c>
      <c r="U29" s="19" t="str">
        <f t="shared" si="1"/>
        <v/>
      </c>
      <c r="V29" s="4" t="str">
        <f t="shared" si="2"/>
        <v/>
      </c>
      <c r="X29" s="10" t="str">
        <f t="shared" si="3"/>
        <v/>
      </c>
      <c r="Y29" s="18" t="str">
        <f t="shared" si="3"/>
        <v/>
      </c>
      <c r="Z29" s="10" t="str">
        <f t="shared" si="4"/>
        <v/>
      </c>
    </row>
    <row r="30" spans="1:26" ht="13.8" x14ac:dyDescent="0.3">
      <c r="A30">
        <v>27</v>
      </c>
      <c r="B30" s="27" t="str">
        <f>IF(ISBLANK(Gesamt!B30),"",Gesamt!B30)</f>
        <v/>
      </c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20" t="str">
        <f t="shared" si="5"/>
        <v/>
      </c>
      <c r="T30" s="4" t="str">
        <f t="shared" si="0"/>
        <v/>
      </c>
      <c r="U30" s="19" t="str">
        <f t="shared" si="1"/>
        <v/>
      </c>
      <c r="V30" s="4" t="str">
        <f t="shared" si="2"/>
        <v/>
      </c>
      <c r="X30" s="10" t="str">
        <f t="shared" si="3"/>
        <v/>
      </c>
      <c r="Y30" s="18" t="str">
        <f t="shared" si="3"/>
        <v/>
      </c>
      <c r="Z30" s="10" t="str">
        <f t="shared" si="4"/>
        <v/>
      </c>
    </row>
    <row r="31" spans="1:26" ht="13.8" x14ac:dyDescent="0.3">
      <c r="A31">
        <v>28</v>
      </c>
      <c r="B31" s="27" t="str">
        <f>IF(ISBLANK(Gesamt!B31),"",Gesamt!B31)</f>
        <v/>
      </c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20" t="str">
        <f t="shared" si="5"/>
        <v/>
      </c>
      <c r="T31" s="4" t="str">
        <f t="shared" si="0"/>
        <v/>
      </c>
      <c r="U31" s="19" t="str">
        <f t="shared" si="1"/>
        <v/>
      </c>
      <c r="V31" s="4" t="str">
        <f t="shared" si="2"/>
        <v/>
      </c>
      <c r="X31" s="10" t="str">
        <f t="shared" si="3"/>
        <v/>
      </c>
      <c r="Y31" s="18" t="str">
        <f t="shared" si="3"/>
        <v/>
      </c>
      <c r="Z31" s="10" t="str">
        <f t="shared" si="4"/>
        <v/>
      </c>
    </row>
    <row r="32" spans="1:26" ht="13.8" x14ac:dyDescent="0.3">
      <c r="A32">
        <v>29</v>
      </c>
      <c r="B32" s="27" t="str">
        <f>IF(ISBLANK(Gesamt!B32),"",Gesamt!B32)</f>
        <v/>
      </c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20" t="str">
        <f t="shared" si="5"/>
        <v/>
      </c>
      <c r="T32" s="4" t="str">
        <f t="shared" si="0"/>
        <v/>
      </c>
      <c r="U32" s="19" t="str">
        <f t="shared" si="1"/>
        <v/>
      </c>
      <c r="V32" s="4" t="str">
        <f t="shared" si="2"/>
        <v/>
      </c>
      <c r="X32" s="10" t="str">
        <f t="shared" si="3"/>
        <v/>
      </c>
      <c r="Y32" s="18" t="str">
        <f t="shared" si="3"/>
        <v/>
      </c>
      <c r="Z32" s="10" t="str">
        <f t="shared" si="4"/>
        <v/>
      </c>
    </row>
    <row r="33" spans="1:27" ht="13.8" x14ac:dyDescent="0.3">
      <c r="A33">
        <v>30</v>
      </c>
      <c r="B33" s="27" t="str">
        <f>IF(ISBLANK(Gesamt!B33),"",Gesamt!B33)</f>
        <v/>
      </c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20" t="str">
        <f t="shared" si="5"/>
        <v/>
      </c>
      <c r="T33" s="4" t="str">
        <f t="shared" si="0"/>
        <v/>
      </c>
      <c r="U33" s="19" t="str">
        <f t="shared" si="1"/>
        <v/>
      </c>
      <c r="V33" s="4" t="str">
        <f t="shared" si="2"/>
        <v/>
      </c>
      <c r="X33" s="10" t="str">
        <f t="shared" si="3"/>
        <v/>
      </c>
      <c r="Y33" s="18" t="str">
        <f t="shared" si="3"/>
        <v/>
      </c>
      <c r="Z33" s="10" t="str">
        <f t="shared" si="4"/>
        <v/>
      </c>
    </row>
    <row r="34" spans="1:27" ht="13.8" x14ac:dyDescent="0.3">
      <c r="A34">
        <v>31</v>
      </c>
      <c r="B34" s="27" t="str">
        <f>IF(ISBLANK(Gesamt!B34),"",Gesamt!B34)</f>
        <v/>
      </c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20" t="str">
        <f t="shared" si="5"/>
        <v/>
      </c>
      <c r="T34" s="4" t="str">
        <f t="shared" si="0"/>
        <v/>
      </c>
      <c r="U34" s="19" t="str">
        <f t="shared" si="1"/>
        <v/>
      </c>
      <c r="V34" s="4" t="str">
        <f t="shared" si="2"/>
        <v/>
      </c>
      <c r="X34" s="10" t="str">
        <f t="shared" si="3"/>
        <v/>
      </c>
      <c r="Y34" s="18" t="str">
        <f t="shared" si="3"/>
        <v/>
      </c>
      <c r="Z34" s="10" t="str">
        <f t="shared" si="4"/>
        <v/>
      </c>
    </row>
    <row r="35" spans="1:27" ht="13.8" x14ac:dyDescent="0.3">
      <c r="A35">
        <v>32</v>
      </c>
      <c r="B35" s="27" t="str">
        <f>IF(ISBLANK(Gesamt!B35),"",Gesamt!B35)</f>
        <v/>
      </c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20" t="str">
        <f t="shared" si="5"/>
        <v/>
      </c>
      <c r="T35" s="4" t="str">
        <f t="shared" si="0"/>
        <v/>
      </c>
      <c r="U35" s="19" t="str">
        <f t="shared" si="1"/>
        <v/>
      </c>
      <c r="V35" s="4" t="str">
        <f t="shared" si="2"/>
        <v/>
      </c>
      <c r="X35" s="10" t="str">
        <f t="shared" si="3"/>
        <v/>
      </c>
      <c r="Y35" s="18" t="str">
        <f t="shared" si="3"/>
        <v/>
      </c>
      <c r="Z35" s="10" t="str">
        <f t="shared" si="4"/>
        <v/>
      </c>
    </row>
    <row r="36" spans="1:27" ht="13.8" x14ac:dyDescent="0.3">
      <c r="A36">
        <v>33</v>
      </c>
      <c r="B36" s="27" t="str">
        <f>IF(ISBLANK(Gesamt!B36),"",Gesamt!B36)</f>
        <v/>
      </c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20" t="str">
        <f t="shared" si="5"/>
        <v/>
      </c>
      <c r="T36" s="4" t="str">
        <f t="shared" si="0"/>
        <v/>
      </c>
      <c r="U36" s="19" t="str">
        <f t="shared" si="1"/>
        <v/>
      </c>
      <c r="V36" s="4" t="str">
        <f t="shared" si="2"/>
        <v/>
      </c>
      <c r="X36" s="10" t="str">
        <f t="shared" si="3"/>
        <v/>
      </c>
      <c r="Y36" s="18" t="str">
        <f t="shared" si="3"/>
        <v/>
      </c>
      <c r="Z36" s="10" t="str">
        <f t="shared" si="4"/>
        <v/>
      </c>
    </row>
    <row r="37" spans="1:27" ht="14.4" thickBot="1" x14ac:dyDescent="0.35">
      <c r="A37">
        <v>34</v>
      </c>
      <c r="B37" s="27" t="str">
        <f>IF(ISBLANK(Gesamt!B37),"",Gesamt!B37)</f>
        <v/>
      </c>
      <c r="C37" s="44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32" t="str">
        <f t="shared" si="5"/>
        <v/>
      </c>
      <c r="T37" s="34" t="str">
        <f t="shared" si="0"/>
        <v/>
      </c>
      <c r="U37" s="31" t="str">
        <f t="shared" si="1"/>
        <v/>
      </c>
      <c r="V37" s="34" t="str">
        <f t="shared" si="2"/>
        <v/>
      </c>
      <c r="W37" s="29"/>
      <c r="X37" s="45" t="str">
        <f t="shared" si="3"/>
        <v/>
      </c>
      <c r="Y37" s="46" t="str">
        <f t="shared" si="3"/>
        <v/>
      </c>
      <c r="Z37" s="45" t="str">
        <f t="shared" si="4"/>
        <v/>
      </c>
    </row>
    <row r="38" spans="1:27" x14ac:dyDescent="0.25">
      <c r="B38" s="1" t="s">
        <v>8</v>
      </c>
      <c r="C38" s="4" t="e">
        <f t="shared" ref="C38:S38" si="6">AVERAGE(C4:C37)</f>
        <v>#DIV/0!</v>
      </c>
      <c r="D38" s="4" t="e">
        <f t="shared" si="6"/>
        <v>#DIV/0!</v>
      </c>
      <c r="E38" s="4" t="e">
        <f t="shared" si="6"/>
        <v>#DIV/0!</v>
      </c>
      <c r="F38" s="4" t="e">
        <f t="shared" si="6"/>
        <v>#DIV/0!</v>
      </c>
      <c r="G38" s="4" t="e">
        <f t="shared" si="6"/>
        <v>#DIV/0!</v>
      </c>
      <c r="H38" s="4" t="e">
        <f t="shared" si="6"/>
        <v>#DIV/0!</v>
      </c>
      <c r="I38" s="4" t="e">
        <f t="shared" si="6"/>
        <v>#DIV/0!</v>
      </c>
      <c r="J38" s="4" t="e">
        <f t="shared" si="6"/>
        <v>#DIV/0!</v>
      </c>
      <c r="K38" s="4" t="e">
        <f t="shared" si="6"/>
        <v>#DIV/0!</v>
      </c>
      <c r="L38" s="4" t="e">
        <f t="shared" si="6"/>
        <v>#DIV/0!</v>
      </c>
      <c r="M38" s="4" t="e">
        <f t="shared" si="6"/>
        <v>#DIV/0!</v>
      </c>
      <c r="N38" s="4" t="e">
        <f t="shared" si="6"/>
        <v>#DIV/0!</v>
      </c>
      <c r="O38" s="4" t="e">
        <f t="shared" si="6"/>
        <v>#DIV/0!</v>
      </c>
      <c r="P38" s="4" t="e">
        <f t="shared" si="6"/>
        <v>#DIV/0!</v>
      </c>
      <c r="Q38" s="4" t="e">
        <f t="shared" si="6"/>
        <v>#DIV/0!</v>
      </c>
      <c r="R38" s="4" t="e">
        <f t="shared" si="6"/>
        <v>#DIV/0!</v>
      </c>
      <c r="S38" s="43" t="e">
        <f t="shared" si="6"/>
        <v>#DIV/0!</v>
      </c>
      <c r="T38" s="110" t="e">
        <f>ROUNDDOWN(AVERAGE(U4:U37),2)</f>
        <v>#DIV/0!</v>
      </c>
      <c r="U38" s="111"/>
      <c r="V38" s="111"/>
      <c r="X38" s="108" t="e">
        <f>IF(ISBLANK($Z$41),"",ROUNDDOWN(AVERAGE(Y4:Y37),2))</f>
        <v>#DIV/0!</v>
      </c>
      <c r="Y38" s="108"/>
      <c r="Z38" s="108"/>
    </row>
    <row r="40" spans="1:27" ht="21" x14ac:dyDescent="0.4">
      <c r="B40" s="6" t="s">
        <v>3</v>
      </c>
      <c r="C40" s="6"/>
      <c r="D40" s="6"/>
      <c r="E40" s="6"/>
      <c r="F40" s="6"/>
      <c r="G40" s="6"/>
      <c r="Q40" s="107" t="s">
        <v>43</v>
      </c>
      <c r="R40" s="107"/>
      <c r="S40" s="113"/>
      <c r="T40" s="113"/>
      <c r="W40" s="74"/>
      <c r="X40" s="75"/>
      <c r="Y40" s="75"/>
      <c r="Z40" s="18"/>
      <c r="AA40" s="18"/>
    </row>
    <row r="41" spans="1:27" ht="13.8" thickBot="1" x14ac:dyDescent="0.3">
      <c r="B41" s="7" t="s">
        <v>1</v>
      </c>
      <c r="C41" s="7"/>
      <c r="D41" s="120">
        <v>6</v>
      </c>
      <c r="E41" s="116"/>
      <c r="F41" s="115">
        <v>5</v>
      </c>
      <c r="G41" s="116"/>
      <c r="H41" s="115">
        <v>4</v>
      </c>
      <c r="I41" s="116"/>
      <c r="J41" s="115">
        <v>3</v>
      </c>
      <c r="K41" s="116"/>
      <c r="L41" s="115">
        <v>2</v>
      </c>
      <c r="M41" s="116"/>
      <c r="N41" s="115">
        <v>1</v>
      </c>
      <c r="O41" s="120"/>
      <c r="R41" t="s">
        <v>64</v>
      </c>
      <c r="S41" s="73"/>
      <c r="W41" s="107" t="s">
        <v>44</v>
      </c>
      <c r="X41" s="107"/>
      <c r="Y41" s="107"/>
      <c r="Z41" s="53" t="s">
        <v>67</v>
      </c>
    </row>
    <row r="42" spans="1:27" ht="13.8" thickBot="1" x14ac:dyDescent="0.3">
      <c r="B42" s="7" t="s">
        <v>4</v>
      </c>
      <c r="C42" s="7"/>
      <c r="D42" s="41">
        <v>0</v>
      </c>
      <c r="E42" s="24"/>
      <c r="F42" s="17">
        <f>E42+0.5</f>
        <v>0.5</v>
      </c>
      <c r="G42" s="24"/>
      <c r="H42" s="17">
        <f>G42+0.5</f>
        <v>0.5</v>
      </c>
      <c r="I42" s="24"/>
      <c r="J42" s="17">
        <f>I42+0.5</f>
        <v>0.5</v>
      </c>
      <c r="K42" s="24"/>
      <c r="L42" s="17">
        <f>K42+0.5</f>
        <v>0.5</v>
      </c>
      <c r="M42" s="24"/>
      <c r="N42" s="17">
        <f>M42+0.5</f>
        <v>0.5</v>
      </c>
      <c r="O42" s="36">
        <f>S3</f>
        <v>0</v>
      </c>
      <c r="R42" t="s">
        <v>65</v>
      </c>
      <c r="S42" s="73"/>
    </row>
    <row r="43" spans="1:27" ht="13.8" thickBot="1" x14ac:dyDescent="0.3">
      <c r="B43" s="7" t="s">
        <v>5</v>
      </c>
      <c r="C43" s="7"/>
      <c r="D43" s="123">
        <f>COUNTIF(U4:U37,6)</f>
        <v>0</v>
      </c>
      <c r="E43" s="119"/>
      <c r="F43" s="118">
        <f>COUNTIF(U4:U37,5)</f>
        <v>0</v>
      </c>
      <c r="G43" s="119"/>
      <c r="H43" s="118">
        <f>COUNTIF(U4:U37,4)</f>
        <v>0</v>
      </c>
      <c r="I43" s="119"/>
      <c r="J43" s="118">
        <f>COUNTIF(U4:U37,3)</f>
        <v>0</v>
      </c>
      <c r="K43" s="119"/>
      <c r="L43" s="118">
        <f>COUNTIF(U4:U37,2)</f>
        <v>0</v>
      </c>
      <c r="M43" s="119"/>
      <c r="N43" s="118">
        <f>COUNTIF(U4:U37,1)</f>
        <v>0</v>
      </c>
      <c r="O43" s="123"/>
    </row>
    <row r="44" spans="1:27" x14ac:dyDescent="0.25">
      <c r="D44" s="122" t="e">
        <f>(D43+F43)/U46</f>
        <v>#DIV/0!</v>
      </c>
      <c r="E44" s="122"/>
      <c r="F44" s="122"/>
      <c r="G44" s="122"/>
    </row>
    <row r="45" spans="1:27" ht="6" customHeight="1" x14ac:dyDescent="0.25"/>
    <row r="46" spans="1:27" ht="13.8" x14ac:dyDescent="0.25">
      <c r="B46" s="7" t="s">
        <v>7</v>
      </c>
      <c r="C46" s="7"/>
      <c r="D46" s="7"/>
      <c r="E46" s="10">
        <v>20</v>
      </c>
      <c r="F46" s="10"/>
      <c r="G46" s="10">
        <v>40</v>
      </c>
      <c r="H46" s="10"/>
      <c r="I46" s="10">
        <v>55</v>
      </c>
      <c r="J46" s="10"/>
      <c r="K46" s="10">
        <v>70</v>
      </c>
      <c r="L46" s="10"/>
      <c r="M46" s="10">
        <v>85</v>
      </c>
      <c r="R46" s="112" t="s">
        <v>51</v>
      </c>
      <c r="S46" s="112"/>
      <c r="T46" s="112"/>
      <c r="U46" s="105">
        <f>$D$43+$F$43+$H$43+$J$43+$L$43+$N$43</f>
        <v>0</v>
      </c>
      <c r="V46" s="105"/>
    </row>
    <row r="47" spans="1:27" x14ac:dyDescent="0.25">
      <c r="E47" s="4">
        <f>O42*E46/100</f>
        <v>0</v>
      </c>
      <c r="F47"/>
      <c r="G47" s="4">
        <f>O42*G46/100</f>
        <v>0</v>
      </c>
      <c r="I47" s="4">
        <f>O42*I46/100</f>
        <v>0</v>
      </c>
      <c r="K47" s="4">
        <f>O42*K46/100</f>
        <v>0</v>
      </c>
      <c r="M47" s="4">
        <f>O42*M46/100</f>
        <v>0</v>
      </c>
      <c r="T47" s="72"/>
      <c r="U47" s="72"/>
      <c r="V47" s="72"/>
    </row>
    <row r="48" spans="1:27" x14ac:dyDescent="0.25">
      <c r="T48" s="72"/>
      <c r="U48" s="72"/>
      <c r="V48" s="72"/>
    </row>
    <row r="49" spans="1:22" ht="15.6" x14ac:dyDescent="0.3">
      <c r="B49" s="48" t="s">
        <v>55</v>
      </c>
      <c r="T49" s="72"/>
      <c r="U49" s="72"/>
      <c r="V49" s="72"/>
    </row>
    <row r="50" spans="1:22" x14ac:dyDescent="0.25">
      <c r="B50" s="47" t="s">
        <v>2</v>
      </c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4" t="s">
        <v>0</v>
      </c>
      <c r="T50" s="121" t="s">
        <v>1</v>
      </c>
      <c r="U50" s="121"/>
      <c r="V50" s="121"/>
    </row>
    <row r="51" spans="1:22" x14ac:dyDescent="0.25">
      <c r="B51" s="49" t="s">
        <v>6</v>
      </c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6">
        <f>SUM(C51:R51)</f>
        <v>0</v>
      </c>
      <c r="T51" s="95"/>
      <c r="U51" s="95"/>
      <c r="V51" s="95"/>
    </row>
    <row r="52" spans="1:22" x14ac:dyDescent="0.25">
      <c r="A52">
        <v>1</v>
      </c>
      <c r="B52" s="40"/>
      <c r="C52" s="97"/>
      <c r="D52" s="97"/>
      <c r="E52" s="97"/>
      <c r="F52" s="97"/>
      <c r="G52" s="97"/>
      <c r="H52" s="97"/>
      <c r="I52" s="97"/>
      <c r="J52" s="97"/>
      <c r="K52" s="97"/>
      <c r="L52" s="97"/>
      <c r="M52" s="97"/>
      <c r="N52" s="97"/>
      <c r="O52" s="97"/>
      <c r="P52" s="97"/>
      <c r="Q52" s="97"/>
      <c r="R52" s="97"/>
      <c r="S52" s="98">
        <f>SUM(C52:R52)</f>
        <v>0</v>
      </c>
      <c r="T52" s="97"/>
      <c r="U52" s="99"/>
      <c r="V52" s="97"/>
    </row>
    <row r="53" spans="1:22" x14ac:dyDescent="0.25">
      <c r="A53">
        <v>2</v>
      </c>
      <c r="B53" s="40"/>
      <c r="C53" s="97"/>
      <c r="D53" s="97"/>
      <c r="E53" s="97"/>
      <c r="F53" s="97"/>
      <c r="G53" s="97"/>
      <c r="H53" s="97"/>
      <c r="I53" s="97"/>
      <c r="J53" s="97"/>
      <c r="K53" s="97"/>
      <c r="L53" s="97"/>
      <c r="M53" s="97"/>
      <c r="N53" s="97"/>
      <c r="O53" s="97"/>
      <c r="P53" s="97"/>
      <c r="Q53" s="97"/>
      <c r="R53" s="97"/>
      <c r="S53" s="98">
        <f>SUM(C53:R53)</f>
        <v>0</v>
      </c>
      <c r="T53" s="97"/>
      <c r="U53" s="99"/>
      <c r="V53" s="97"/>
    </row>
    <row r="54" spans="1:22" x14ac:dyDescent="0.25">
      <c r="A54">
        <v>3</v>
      </c>
      <c r="B54" s="40"/>
      <c r="C54" s="97"/>
      <c r="D54" s="97"/>
      <c r="E54" s="97"/>
      <c r="F54" s="97"/>
      <c r="G54" s="97"/>
      <c r="H54" s="97"/>
      <c r="I54" s="97"/>
      <c r="J54" s="97"/>
      <c r="K54" s="97"/>
      <c r="L54" s="97"/>
      <c r="M54" s="97"/>
      <c r="N54" s="97"/>
      <c r="O54" s="97"/>
      <c r="P54" s="97"/>
      <c r="Q54" s="97"/>
      <c r="R54" s="97"/>
      <c r="S54" s="98">
        <f>SUM(C54:R54)</f>
        <v>0</v>
      </c>
      <c r="T54" s="97"/>
      <c r="U54" s="99"/>
      <c r="V54" s="97"/>
    </row>
    <row r="55" spans="1:22" ht="13.8" thickBot="1" x14ac:dyDescent="0.3">
      <c r="A55">
        <v>4</v>
      </c>
      <c r="B55" s="12"/>
      <c r="C55" s="100"/>
      <c r="D55" s="100"/>
      <c r="E55" s="100"/>
      <c r="F55" s="100"/>
      <c r="G55" s="100"/>
      <c r="H55" s="100"/>
      <c r="I55" s="100"/>
      <c r="J55" s="100"/>
      <c r="K55" s="100"/>
      <c r="L55" s="100"/>
      <c r="M55" s="100"/>
      <c r="N55" s="100"/>
      <c r="O55" s="100"/>
      <c r="P55" s="100"/>
      <c r="Q55" s="100"/>
      <c r="R55" s="100"/>
      <c r="S55" s="101">
        <f>SUM(C55:R55)</f>
        <v>0</v>
      </c>
      <c r="T55" s="100"/>
      <c r="U55" s="102"/>
      <c r="V55" s="100"/>
    </row>
    <row r="56" spans="1:22" x14ac:dyDescent="0.25">
      <c r="B56" s="1" t="s">
        <v>8</v>
      </c>
      <c r="C56" s="76"/>
      <c r="D56" s="76"/>
      <c r="E56" s="76"/>
      <c r="F56" s="76"/>
      <c r="G56" s="76"/>
      <c r="H56" s="76"/>
      <c r="I56" s="76"/>
      <c r="J56" s="76"/>
      <c r="K56" s="76"/>
      <c r="L56" s="76"/>
      <c r="M56" s="76"/>
      <c r="N56" s="76"/>
      <c r="O56" s="76"/>
      <c r="P56" s="76"/>
      <c r="Q56" s="76"/>
      <c r="R56" s="76"/>
      <c r="S56" s="103">
        <f>AVERAGE(S52:S55)</f>
        <v>0</v>
      </c>
      <c r="T56" s="104" t="e">
        <f>AVERAGE(U52:U55)</f>
        <v>#DIV/0!</v>
      </c>
      <c r="U56" s="104"/>
      <c r="V56" s="104"/>
    </row>
  </sheetData>
  <sheetProtection sheet="1" objects="1" scenarios="1"/>
  <mergeCells count="29">
    <mergeCell ref="D44:G44"/>
    <mergeCell ref="L41:M41"/>
    <mergeCell ref="N41:O41"/>
    <mergeCell ref="W41:Y41"/>
    <mergeCell ref="D43:E43"/>
    <mergeCell ref="F43:G43"/>
    <mergeCell ref="H43:I43"/>
    <mergeCell ref="J43:K43"/>
    <mergeCell ref="L43:M43"/>
    <mergeCell ref="N43:O43"/>
    <mergeCell ref="T38:V38"/>
    <mergeCell ref="S40:T40"/>
    <mergeCell ref="A1:N1"/>
    <mergeCell ref="O1:Q1"/>
    <mergeCell ref="Q40:R40"/>
    <mergeCell ref="F41:G41"/>
    <mergeCell ref="H41:I41"/>
    <mergeCell ref="J41:K41"/>
    <mergeCell ref="D41:E41"/>
    <mergeCell ref="U46:V46"/>
    <mergeCell ref="R46:T46"/>
    <mergeCell ref="T56:V56"/>
    <mergeCell ref="T50:V50"/>
    <mergeCell ref="W1:Z1"/>
    <mergeCell ref="X2:Z2"/>
    <mergeCell ref="X3:Z3"/>
    <mergeCell ref="X38:Z38"/>
    <mergeCell ref="S1:U1"/>
    <mergeCell ref="T2:V2"/>
  </mergeCells>
  <phoneticPr fontId="0" type="noConversion"/>
  <printOptions gridLines="1"/>
  <pageMargins left="0.78740157480314965" right="0.78740157480314965" top="0.44" bottom="0.31" header="0.41" footer="0.51181102362204722"/>
  <pageSetup paperSize="9" scale="85" orientation="landscape" horizontalDpi="0" verticalDpi="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1272" r:id="rId4" name="CommandButton1">
          <controlPr defaultSize="0" print="0" autoLine="0" r:id="rId5">
            <anchor moveWithCells="1">
              <from>
                <xdr:col>14</xdr:col>
                <xdr:colOff>30480</xdr:colOff>
                <xdr:row>46</xdr:row>
                <xdr:rowOff>76200</xdr:rowOff>
              </from>
              <to>
                <xdr:col>17</xdr:col>
                <xdr:colOff>144780</xdr:colOff>
                <xdr:row>48</xdr:row>
                <xdr:rowOff>99060</xdr:rowOff>
              </to>
            </anchor>
          </controlPr>
        </control>
      </mc:Choice>
      <mc:Fallback>
        <control shapeId="11272" r:id="rId4" name="CommandButton1"/>
      </mc:Fallback>
    </mc:AlternateContent>
  </control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1"/>
  <dimension ref="A1:BL43"/>
  <sheetViews>
    <sheetView zoomScale="75" workbookViewId="0">
      <selection activeCell="U8" sqref="U8"/>
    </sheetView>
  </sheetViews>
  <sheetFormatPr baseColWidth="10" defaultRowHeight="13.2" x14ac:dyDescent="0.25"/>
  <cols>
    <col min="1" max="1" width="4.33203125" customWidth="1"/>
    <col min="2" max="2" width="23" customWidth="1"/>
    <col min="3" max="3" width="1.33203125" customWidth="1"/>
    <col min="4" max="4" width="1.88671875" customWidth="1"/>
    <col min="5" max="6" width="1.33203125" customWidth="1"/>
    <col min="7" max="7" width="1.88671875" customWidth="1"/>
    <col min="8" max="9" width="1.33203125" customWidth="1"/>
    <col min="10" max="10" width="1.88671875" customWidth="1"/>
    <col min="11" max="12" width="1.33203125" customWidth="1"/>
    <col min="13" max="13" width="1.88671875" customWidth="1"/>
    <col min="14" max="15" width="1.33203125" customWidth="1"/>
    <col min="16" max="16" width="1.88671875" customWidth="1"/>
    <col min="17" max="18" width="1.33203125" customWidth="1"/>
    <col min="19" max="19" width="1.88671875" customWidth="1"/>
    <col min="20" max="20" width="1.33203125" customWidth="1"/>
    <col min="21" max="27" width="3.6640625" customWidth="1"/>
    <col min="28" max="30" width="5.109375" customWidth="1"/>
    <col min="31" max="31" width="1.109375" customWidth="1"/>
    <col min="32" max="32" width="1.88671875" customWidth="1"/>
    <col min="33" max="34" width="1.33203125" customWidth="1"/>
    <col min="35" max="35" width="1.88671875" customWidth="1"/>
    <col min="36" max="37" width="1.33203125" customWidth="1"/>
    <col min="38" max="38" width="1.88671875" customWidth="1"/>
    <col min="39" max="40" width="1.33203125" customWidth="1"/>
    <col min="41" max="41" width="1.88671875" customWidth="1"/>
    <col min="42" max="43" width="1.33203125" customWidth="1"/>
    <col min="44" max="44" width="1.88671875" customWidth="1"/>
    <col min="45" max="46" width="1.33203125" customWidth="1"/>
    <col min="47" max="47" width="1.88671875" customWidth="1"/>
    <col min="48" max="48" width="1.33203125" customWidth="1"/>
    <col min="49" max="54" width="3.6640625" customWidth="1"/>
    <col min="55" max="55" width="4.33203125" customWidth="1"/>
    <col min="56" max="61" width="5.109375" customWidth="1"/>
    <col min="62" max="62" width="2.44140625" customWidth="1"/>
    <col min="63" max="64" width="4.6640625" customWidth="1"/>
  </cols>
  <sheetData>
    <row r="1" spans="1:64" ht="20.399999999999999" x14ac:dyDescent="0.35">
      <c r="B1" s="114" t="s">
        <v>13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4"/>
      <c r="W1" s="114"/>
      <c r="X1" s="130" t="s">
        <v>68</v>
      </c>
      <c r="Y1" s="130"/>
      <c r="Z1" s="130"/>
      <c r="AA1" s="130"/>
      <c r="AB1" s="130"/>
      <c r="AC1" s="130"/>
      <c r="AD1" s="130"/>
      <c r="AE1" s="130"/>
      <c r="AF1" s="130"/>
      <c r="AG1" s="25"/>
      <c r="AH1" s="25"/>
      <c r="AI1" s="10"/>
      <c r="AJ1" s="10"/>
      <c r="AK1" s="10"/>
      <c r="AL1" s="10"/>
      <c r="AM1" s="10"/>
      <c r="AN1" s="10"/>
      <c r="AO1" s="131" t="s">
        <v>14</v>
      </c>
      <c r="AP1" s="131"/>
      <c r="AQ1" s="131"/>
      <c r="AR1" s="131"/>
      <c r="AS1" s="26"/>
      <c r="AT1" s="26"/>
      <c r="AU1" s="10"/>
      <c r="AV1" s="10"/>
      <c r="AW1" s="129" t="s">
        <v>15</v>
      </c>
      <c r="AX1" s="129"/>
      <c r="AY1" s="129"/>
      <c r="BK1" t="s">
        <v>66</v>
      </c>
      <c r="BL1" t="s">
        <v>66</v>
      </c>
    </row>
    <row r="2" spans="1:64" ht="21" x14ac:dyDescent="0.4">
      <c r="B2" s="14" t="s">
        <v>50</v>
      </c>
      <c r="C2" s="127">
        <v>2</v>
      </c>
      <c r="D2" s="127"/>
      <c r="E2" s="16"/>
      <c r="F2" s="16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13"/>
      <c r="Y2" s="13"/>
      <c r="Z2" s="13"/>
      <c r="AA2" s="13"/>
      <c r="AB2" s="112" t="s">
        <v>46</v>
      </c>
      <c r="AC2" s="112"/>
      <c r="AD2" s="112"/>
      <c r="AE2" s="13"/>
      <c r="AF2" s="13"/>
      <c r="AG2" s="13"/>
      <c r="AH2" s="13"/>
      <c r="AO2" s="8"/>
      <c r="AP2" s="8"/>
      <c r="AQ2" s="8"/>
      <c r="AR2" s="8"/>
      <c r="AS2" s="8"/>
      <c r="AT2" s="8"/>
      <c r="AW2" s="8"/>
      <c r="AX2" s="8"/>
      <c r="AY2" s="8"/>
      <c r="BD2" s="112" t="s">
        <v>45</v>
      </c>
      <c r="BE2" s="112"/>
      <c r="BF2" s="112"/>
      <c r="BG2" s="128" t="s">
        <v>39</v>
      </c>
      <c r="BH2" s="128"/>
      <c r="BI2" s="128"/>
      <c r="BK2">
        <v>3</v>
      </c>
      <c r="BL2">
        <v>3</v>
      </c>
    </row>
    <row r="3" spans="1:64" ht="13.8" thickBot="1" x14ac:dyDescent="0.3">
      <c r="B3" s="70"/>
      <c r="C3" s="120" t="s">
        <v>20</v>
      </c>
      <c r="D3" s="120"/>
      <c r="E3" s="120"/>
      <c r="F3" s="120" t="s">
        <v>21</v>
      </c>
      <c r="G3" s="120"/>
      <c r="H3" s="120"/>
      <c r="I3" s="120" t="s">
        <v>62</v>
      </c>
      <c r="J3" s="120"/>
      <c r="K3" s="120"/>
      <c r="L3" s="120" t="s">
        <v>26</v>
      </c>
      <c r="M3" s="120"/>
      <c r="N3" s="120"/>
      <c r="O3" s="120" t="s">
        <v>27</v>
      </c>
      <c r="P3" s="120"/>
      <c r="Q3" s="120"/>
      <c r="R3" s="120" t="s">
        <v>28</v>
      </c>
      <c r="S3" s="120"/>
      <c r="T3" s="120"/>
      <c r="U3" s="29" t="s">
        <v>30</v>
      </c>
      <c r="V3" s="29" t="s">
        <v>31</v>
      </c>
      <c r="W3" s="29" t="s">
        <v>32</v>
      </c>
      <c r="X3" s="29" t="s">
        <v>33</v>
      </c>
      <c r="Y3" s="29" t="s">
        <v>34</v>
      </c>
      <c r="Z3" s="29" t="s">
        <v>38</v>
      </c>
      <c r="AA3" s="33" t="s">
        <v>37</v>
      </c>
      <c r="AB3" s="29" t="s">
        <v>41</v>
      </c>
      <c r="AC3" s="29" t="s">
        <v>40</v>
      </c>
      <c r="AD3" s="29" t="s">
        <v>42</v>
      </c>
      <c r="AE3" s="120" t="s">
        <v>24</v>
      </c>
      <c r="AF3" s="120"/>
      <c r="AG3" s="120"/>
      <c r="AH3" s="120" t="s">
        <v>25</v>
      </c>
      <c r="AI3" s="120"/>
      <c r="AJ3" s="120"/>
      <c r="AK3" s="120" t="s">
        <v>62</v>
      </c>
      <c r="AL3" s="120"/>
      <c r="AM3" s="120"/>
      <c r="AN3" s="120" t="s">
        <v>29</v>
      </c>
      <c r="AO3" s="120"/>
      <c r="AP3" s="120"/>
      <c r="AQ3" s="120" t="s">
        <v>35</v>
      </c>
      <c r="AR3" s="120"/>
      <c r="AS3" s="120"/>
      <c r="AT3" s="120" t="s">
        <v>36</v>
      </c>
      <c r="AU3" s="120"/>
      <c r="AV3" s="120"/>
      <c r="AW3" s="29" t="s">
        <v>30</v>
      </c>
      <c r="AX3" s="29" t="s">
        <v>31</v>
      </c>
      <c r="AY3" s="29" t="s">
        <v>32</v>
      </c>
      <c r="AZ3" s="29" t="s">
        <v>33</v>
      </c>
      <c r="BA3" s="29" t="s">
        <v>34</v>
      </c>
      <c r="BB3" s="29" t="s">
        <v>38</v>
      </c>
      <c r="BC3" s="29" t="s">
        <v>37</v>
      </c>
      <c r="BD3" s="29" t="s">
        <v>41</v>
      </c>
      <c r="BE3" s="29" t="s">
        <v>40</v>
      </c>
      <c r="BF3" s="92" t="s">
        <v>42</v>
      </c>
      <c r="BG3" s="29" t="s">
        <v>41</v>
      </c>
      <c r="BH3" s="29" t="s">
        <v>40</v>
      </c>
      <c r="BI3" s="92" t="s">
        <v>42</v>
      </c>
      <c r="BJ3" s="29"/>
      <c r="BK3" s="29" t="s">
        <v>48</v>
      </c>
      <c r="BL3" s="29" t="s">
        <v>49</v>
      </c>
    </row>
    <row r="4" spans="1:64" ht="13.8" x14ac:dyDescent="0.3">
      <c r="A4">
        <v>1</v>
      </c>
      <c r="B4" s="38" t="s">
        <v>69</v>
      </c>
      <c r="C4" s="19" t="str">
        <f>SchA1!X4</f>
        <v xml:space="preserve"> </v>
      </c>
      <c r="D4" s="19">
        <f>SchA1!Y4</f>
        <v>3</v>
      </c>
      <c r="E4" s="20" t="str">
        <f>SchA1!Z4</f>
        <v>-</v>
      </c>
      <c r="F4" s="28" t="str">
        <f>SchA2!X4</f>
        <v/>
      </c>
      <c r="G4" s="28" t="str">
        <f>SchA2!Y4</f>
        <v/>
      </c>
      <c r="H4" s="20" t="str">
        <f>SchA2!Z4</f>
        <v/>
      </c>
      <c r="I4" s="68"/>
      <c r="J4" s="68"/>
      <c r="K4" s="69"/>
      <c r="L4" s="66" t="str">
        <f>'Ex1'!X4</f>
        <v/>
      </c>
      <c r="M4" s="19" t="str">
        <f>'Ex1'!Y4</f>
        <v/>
      </c>
      <c r="N4" s="20" t="str">
        <f>'Ex1'!Z4</f>
        <v/>
      </c>
      <c r="O4" s="19" t="str">
        <f>'Ex2'!X4</f>
        <v/>
      </c>
      <c r="P4" s="19" t="str">
        <f>'Ex2'!Y4</f>
        <v/>
      </c>
      <c r="Q4" s="54" t="str">
        <f>'Ex2'!Z4</f>
        <v/>
      </c>
      <c r="R4" s="28" t="str">
        <f>'Ex3'!X4</f>
        <v/>
      </c>
      <c r="S4" s="28" t="str">
        <f>'Ex3'!Y4</f>
        <v/>
      </c>
      <c r="T4" s="54" t="str">
        <f>'Ex3'!Z4</f>
        <v/>
      </c>
      <c r="U4" s="18">
        <v>3</v>
      </c>
      <c r="V4" s="18">
        <v>4</v>
      </c>
      <c r="W4" s="18">
        <v>3</v>
      </c>
      <c r="X4" s="18"/>
      <c r="Y4" s="18"/>
      <c r="Z4" s="18"/>
      <c r="AA4" s="21"/>
      <c r="AB4" s="50">
        <f>IF(ISBLANK(B4),"",VariabelRUNDEN(AVERAGE(D4,G4,J4),$N$41,$AA$41))</f>
        <v>3</v>
      </c>
      <c r="AC4" s="86">
        <f>IF(ISBLANK(B4),"",VariabelRUNDEN(AVERAGE(M4,P4,S4,U4,V4,W4,X4,Y4,Z4,AA4),$Q$42,$AA$42))</f>
        <v>3.33</v>
      </c>
      <c r="AD4" s="82">
        <f t="shared" ref="AD4:AD37" si="0">IF(ISBLANK(B4),"",VariabelRUNDEN(($C$2*AB4+AC4)/($C$2+1),$F$43,$AA$43))</f>
        <v>3.11</v>
      </c>
      <c r="AE4" s="22" t="str">
        <f>SchA3!X4</f>
        <v/>
      </c>
      <c r="AF4" s="28" t="str">
        <f>SchA3!Y4</f>
        <v/>
      </c>
      <c r="AG4" s="20" t="str">
        <f>SchA3!Z4</f>
        <v/>
      </c>
      <c r="AH4" s="28" t="str">
        <f>SchA4!X4</f>
        <v/>
      </c>
      <c r="AI4" s="28" t="str">
        <f>SchA4!Y4</f>
        <v/>
      </c>
      <c r="AJ4" s="20" t="str">
        <f>SchA4!Z4</f>
        <v/>
      </c>
      <c r="AK4" s="68"/>
      <c r="AL4" s="68"/>
      <c r="AM4" s="69"/>
      <c r="AN4" s="66" t="str">
        <f>'Ex4'!X4</f>
        <v/>
      </c>
      <c r="AO4" s="28" t="str">
        <f>'Ex4'!Y4</f>
        <v/>
      </c>
      <c r="AP4" s="20" t="str">
        <f>'Ex4'!Z4</f>
        <v/>
      </c>
      <c r="AQ4" s="28" t="str">
        <f>'Ex5'!X4</f>
        <v/>
      </c>
      <c r="AR4" s="28" t="str">
        <f>'Ex5'!Y4</f>
        <v/>
      </c>
      <c r="AS4" s="20" t="str">
        <f>'Ex5'!Z4</f>
        <v/>
      </c>
      <c r="AT4" s="28" t="str">
        <f>'Ex6'!X4</f>
        <v/>
      </c>
      <c r="AU4" s="28" t="str">
        <f>'Ex6'!Y4</f>
        <v/>
      </c>
      <c r="AV4" s="20" t="str">
        <f>'Ex6'!Z4</f>
        <v/>
      </c>
      <c r="AW4" s="18"/>
      <c r="AX4" s="18"/>
      <c r="AY4" s="18"/>
      <c r="AZ4" s="18"/>
      <c r="BA4" s="18"/>
      <c r="BB4" s="18"/>
      <c r="BC4" s="23"/>
      <c r="BD4" s="64" t="e">
        <f t="shared" ref="BD4:BD37" si="1">IF(ISBLANK(B4),"",VariabelRUNDEN(AVERAGE(AF4,AI4,AL4),$N$41,$AA$41))</f>
        <v>#VALUE!</v>
      </c>
      <c r="BE4" s="87" t="e">
        <f t="shared" ref="BE4:BE37" si="2">IF(ISBLANK(B4),"",VariabelRUNDEN(AVERAGE(AO4,AR4,AU4,AW4,AX4,AY4,AZ4,BA4,BB4,BC4),$Q$42,$AA$42))</f>
        <v>#VALUE!</v>
      </c>
      <c r="BF4" s="89" t="e">
        <f t="shared" ref="BF4:BF37" si="3">IF(ISBLANK(B4),"",VariabelRUNDEN(($C$2*BD4+BE4)/($C$2+1),$F$43,$AA$43))</f>
        <v>#VALUE!</v>
      </c>
      <c r="BG4" s="65">
        <f>IF(ISBLANK(B4),"",VariabelRUNDEN(AVERAGE(D4,G4,J4,AF4,AI4,AL4),$N$41,$AA$41))</f>
        <v>3</v>
      </c>
      <c r="BH4" s="86">
        <f t="shared" ref="BH4:BH37" si="4">IF(ISBLANK(B4),"",VariabelRUNDEN(AVERAGE(M4,P4,S4,U4,V4,W4,X4,Y4,Z4,AA4,AO4,AR4,AU4,AW4,AX4,AY4,AZ4,BA4,BB4,BC4),$Q$42,$AA$42))</f>
        <v>3.33</v>
      </c>
      <c r="BI4" s="84">
        <f t="shared" ref="BI4:BI37" si="5">IF(ISBLANK(B4),"",VariabelRUNDEN(($C$2*BG4+BH4)/($C$2+1),$F$43,$AA$43))</f>
        <v>3.11</v>
      </c>
      <c r="BK4" s="19">
        <f>COUNT(S4,P4,M4,U4:AA4)</f>
        <v>3</v>
      </c>
      <c r="BL4" s="19">
        <f>COUNT(AU4,AR4,AO4,AW4:BC4)</f>
        <v>0</v>
      </c>
    </row>
    <row r="5" spans="1:64" ht="13.8" x14ac:dyDescent="0.3">
      <c r="A5">
        <v>2</v>
      </c>
      <c r="B5" s="39" t="s">
        <v>70</v>
      </c>
      <c r="C5" s="19" t="str">
        <f>SchA1!X5</f>
        <v xml:space="preserve"> </v>
      </c>
      <c r="D5" s="19">
        <f>SchA1!Y5</f>
        <v>5</v>
      </c>
      <c r="E5" s="20" t="str">
        <f>SchA1!Z5</f>
        <v xml:space="preserve"> </v>
      </c>
      <c r="F5" s="28" t="str">
        <f>SchA2!X5</f>
        <v/>
      </c>
      <c r="G5" s="28" t="str">
        <f>SchA2!Y5</f>
        <v/>
      </c>
      <c r="H5" s="20" t="str">
        <f>SchA2!Z5</f>
        <v/>
      </c>
      <c r="I5" s="68"/>
      <c r="J5" s="68"/>
      <c r="K5" s="69"/>
      <c r="L5" s="22" t="str">
        <f>'Ex1'!X5</f>
        <v/>
      </c>
      <c r="M5" s="19" t="str">
        <f>'Ex1'!Y5</f>
        <v/>
      </c>
      <c r="N5" s="20" t="str">
        <f>'Ex1'!Z5</f>
        <v/>
      </c>
      <c r="O5" s="19" t="str">
        <f>'Ex2'!X5</f>
        <v/>
      </c>
      <c r="P5" s="19" t="str">
        <f>'Ex2'!Y5</f>
        <v/>
      </c>
      <c r="Q5" s="20" t="str">
        <f>'Ex2'!Z5</f>
        <v/>
      </c>
      <c r="R5" s="28" t="str">
        <f>'Ex3'!X5</f>
        <v/>
      </c>
      <c r="S5" s="28" t="str">
        <f>'Ex3'!Y5</f>
        <v/>
      </c>
      <c r="T5" s="20" t="str">
        <f>'Ex3'!Z5</f>
        <v/>
      </c>
      <c r="U5" s="18">
        <v>2</v>
      </c>
      <c r="V5" s="18"/>
      <c r="W5" s="18"/>
      <c r="X5" s="18"/>
      <c r="Y5" s="18"/>
      <c r="Z5" s="18"/>
      <c r="AA5" s="21"/>
      <c r="AB5" s="50">
        <f t="shared" ref="AB5:AB37" si="6">IF(ISBLANK(B5),"",VariabelRUNDEN(AVERAGE(D5,G5,J5),$N$41,$AA$41))</f>
        <v>5</v>
      </c>
      <c r="AC5" s="87">
        <f t="shared" ref="AC5:AC37" si="7">IF(ISBLANK(B5),"",VariabelRUNDEN(AVERAGE(M5,P5,S5,U5,V5,W5,X5,Y5,Z5,AA5),$Q$42,$AA$42))</f>
        <v>2</v>
      </c>
      <c r="AD5" s="82">
        <f t="shared" si="0"/>
        <v>4</v>
      </c>
      <c r="AE5" s="22" t="str">
        <f>SchA3!X5</f>
        <v/>
      </c>
      <c r="AF5" s="28" t="str">
        <f>SchA3!Y5</f>
        <v/>
      </c>
      <c r="AG5" s="20" t="str">
        <f>SchA3!Z5</f>
        <v/>
      </c>
      <c r="AH5" s="28" t="str">
        <f>SchA4!X5</f>
        <v/>
      </c>
      <c r="AI5" s="28" t="str">
        <f>SchA4!Y5</f>
        <v/>
      </c>
      <c r="AJ5" s="20" t="str">
        <f>SchA4!Z5</f>
        <v/>
      </c>
      <c r="AK5" s="68"/>
      <c r="AL5" s="68"/>
      <c r="AM5" s="69"/>
      <c r="AN5" s="22" t="str">
        <f>'Ex4'!X5</f>
        <v/>
      </c>
      <c r="AO5" s="28" t="str">
        <f>'Ex4'!Y5</f>
        <v/>
      </c>
      <c r="AP5" s="20" t="str">
        <f>'Ex4'!Z5</f>
        <v/>
      </c>
      <c r="AQ5" s="28" t="str">
        <f>'Ex5'!X5</f>
        <v/>
      </c>
      <c r="AR5" s="28" t="str">
        <f>'Ex5'!Y5</f>
        <v/>
      </c>
      <c r="AS5" s="20" t="str">
        <f>'Ex5'!Z5</f>
        <v/>
      </c>
      <c r="AT5" s="28" t="str">
        <f>'Ex6'!X5</f>
        <v/>
      </c>
      <c r="AU5" s="28" t="str">
        <f>'Ex6'!Y5</f>
        <v/>
      </c>
      <c r="AV5" s="20" t="str">
        <f>'Ex6'!Z5</f>
        <v/>
      </c>
      <c r="AW5" s="18"/>
      <c r="AX5" s="18"/>
      <c r="AY5" s="18"/>
      <c r="AZ5" s="18"/>
      <c r="BA5" s="18"/>
      <c r="BB5" s="18"/>
      <c r="BC5" s="23"/>
      <c r="BD5" s="64" t="e">
        <f t="shared" si="1"/>
        <v>#VALUE!</v>
      </c>
      <c r="BE5" s="87" t="e">
        <f t="shared" si="2"/>
        <v>#VALUE!</v>
      </c>
      <c r="BF5" s="90" t="e">
        <f t="shared" si="3"/>
        <v>#VALUE!</v>
      </c>
      <c r="BG5" s="65">
        <f t="shared" ref="BG5:BG37" si="8">IF(ISBLANK(B5),"",VariabelRUNDEN(AVERAGE(D5,G5,J5,AF5,AI5,AL5),$N$41,$AA$41))</f>
        <v>5</v>
      </c>
      <c r="BH5" s="87">
        <f t="shared" si="4"/>
        <v>2</v>
      </c>
      <c r="BI5" s="85">
        <f t="shared" si="5"/>
        <v>4</v>
      </c>
      <c r="BK5" s="19">
        <f t="shared" ref="BK5:BK37" si="9">COUNT(S5,P5,M5,U5:AA5)</f>
        <v>1</v>
      </c>
      <c r="BL5" s="19">
        <f t="shared" ref="BL5:BL37" si="10">COUNT(AU5,AR5,AO5,AW5:BC5)</f>
        <v>0</v>
      </c>
    </row>
    <row r="6" spans="1:64" ht="13.8" x14ac:dyDescent="0.3">
      <c r="A6">
        <v>3</v>
      </c>
      <c r="B6" s="39" t="s">
        <v>71</v>
      </c>
      <c r="C6" s="19" t="str">
        <f>SchA1!X6</f>
        <v xml:space="preserve"> </v>
      </c>
      <c r="D6" s="19">
        <f>SchA1!Y6</f>
        <v>1</v>
      </c>
      <c r="E6" s="20" t="str">
        <f>SchA1!Z6</f>
        <v xml:space="preserve"> </v>
      </c>
      <c r="F6" s="28" t="str">
        <f>SchA2!X6</f>
        <v/>
      </c>
      <c r="G6" s="28" t="str">
        <f>SchA2!Y6</f>
        <v/>
      </c>
      <c r="H6" s="20" t="str">
        <f>SchA2!Z6</f>
        <v/>
      </c>
      <c r="I6" s="68"/>
      <c r="J6" s="68"/>
      <c r="K6" s="69"/>
      <c r="L6" s="22" t="str">
        <f>'Ex1'!X6</f>
        <v/>
      </c>
      <c r="M6" s="19" t="str">
        <f>'Ex1'!Y6</f>
        <v/>
      </c>
      <c r="N6" s="20" t="str">
        <f>'Ex1'!Z6</f>
        <v/>
      </c>
      <c r="O6" s="19" t="str">
        <f>'Ex2'!X6</f>
        <v/>
      </c>
      <c r="P6" s="19" t="str">
        <f>'Ex2'!Y6</f>
        <v/>
      </c>
      <c r="Q6" s="20" t="str">
        <f>'Ex2'!Z6</f>
        <v/>
      </c>
      <c r="R6" s="28" t="str">
        <f>'Ex3'!X6</f>
        <v/>
      </c>
      <c r="S6" s="28" t="str">
        <f>'Ex3'!Y6</f>
        <v/>
      </c>
      <c r="T6" s="20" t="str">
        <f>'Ex3'!Z6</f>
        <v/>
      </c>
      <c r="U6" s="18">
        <v>1</v>
      </c>
      <c r="V6" s="18"/>
      <c r="W6" s="18"/>
      <c r="X6" s="18"/>
      <c r="Y6" s="18"/>
      <c r="Z6" s="18"/>
      <c r="AA6" s="21"/>
      <c r="AB6" s="50">
        <f t="shared" si="6"/>
        <v>1</v>
      </c>
      <c r="AC6" s="87">
        <f t="shared" si="7"/>
        <v>1</v>
      </c>
      <c r="AD6" s="82">
        <f t="shared" si="0"/>
        <v>1</v>
      </c>
      <c r="AE6" s="22" t="str">
        <f>SchA3!X6</f>
        <v/>
      </c>
      <c r="AF6" s="28" t="str">
        <f>SchA3!Y6</f>
        <v/>
      </c>
      <c r="AG6" s="20" t="str">
        <f>SchA3!Z6</f>
        <v/>
      </c>
      <c r="AH6" s="28" t="str">
        <f>SchA4!X6</f>
        <v/>
      </c>
      <c r="AI6" s="28" t="str">
        <f>SchA4!Y6</f>
        <v/>
      </c>
      <c r="AJ6" s="20" t="str">
        <f>SchA4!Z6</f>
        <v/>
      </c>
      <c r="AK6" s="68"/>
      <c r="AL6" s="68"/>
      <c r="AM6" s="69"/>
      <c r="AN6" s="22" t="str">
        <f>'Ex4'!X6</f>
        <v/>
      </c>
      <c r="AO6" s="28" t="str">
        <f>'Ex4'!Y6</f>
        <v/>
      </c>
      <c r="AP6" s="20" t="str">
        <f>'Ex4'!Z6</f>
        <v/>
      </c>
      <c r="AQ6" s="28" t="str">
        <f>'Ex5'!X6</f>
        <v/>
      </c>
      <c r="AR6" s="28" t="str">
        <f>'Ex5'!Y6</f>
        <v/>
      </c>
      <c r="AS6" s="20" t="str">
        <f>'Ex5'!Z6</f>
        <v/>
      </c>
      <c r="AT6" s="28" t="str">
        <f>'Ex6'!X6</f>
        <v/>
      </c>
      <c r="AU6" s="28" t="str">
        <f>'Ex6'!Y6</f>
        <v/>
      </c>
      <c r="AV6" s="20" t="str">
        <f>'Ex6'!Z6</f>
        <v/>
      </c>
      <c r="AW6" s="18"/>
      <c r="AX6" s="18"/>
      <c r="AY6" s="18"/>
      <c r="AZ6" s="18"/>
      <c r="BA6" s="18"/>
      <c r="BB6" s="18"/>
      <c r="BC6" s="23"/>
      <c r="BD6" s="64" t="e">
        <f t="shared" si="1"/>
        <v>#VALUE!</v>
      </c>
      <c r="BE6" s="87" t="e">
        <f t="shared" si="2"/>
        <v>#VALUE!</v>
      </c>
      <c r="BF6" s="90" t="e">
        <f t="shared" si="3"/>
        <v>#VALUE!</v>
      </c>
      <c r="BG6" s="65">
        <f t="shared" si="8"/>
        <v>1</v>
      </c>
      <c r="BH6" s="87">
        <f t="shared" si="4"/>
        <v>1</v>
      </c>
      <c r="BI6" s="85">
        <f t="shared" si="5"/>
        <v>1</v>
      </c>
      <c r="BK6" s="19">
        <f t="shared" si="9"/>
        <v>1</v>
      </c>
      <c r="BL6" s="19">
        <f t="shared" si="10"/>
        <v>0</v>
      </c>
    </row>
    <row r="7" spans="1:64" ht="13.8" x14ac:dyDescent="0.3">
      <c r="A7">
        <v>4</v>
      </c>
      <c r="B7" s="39" t="s">
        <v>72</v>
      </c>
      <c r="C7" s="19" t="str">
        <f>SchA1!X7</f>
        <v>+</v>
      </c>
      <c r="D7" s="19">
        <f>SchA1!Y7</f>
        <v>2</v>
      </c>
      <c r="E7" s="20" t="str">
        <f>SchA1!Z7</f>
        <v xml:space="preserve"> </v>
      </c>
      <c r="F7" s="28" t="str">
        <f>SchA2!X7</f>
        <v/>
      </c>
      <c r="G7" s="28" t="str">
        <f>SchA2!Y7</f>
        <v/>
      </c>
      <c r="H7" s="20" t="str">
        <f>SchA2!Z7</f>
        <v/>
      </c>
      <c r="I7" s="68"/>
      <c r="J7" s="68"/>
      <c r="K7" s="69"/>
      <c r="L7" s="22" t="str">
        <f>'Ex1'!X7</f>
        <v/>
      </c>
      <c r="M7" s="19" t="str">
        <f>'Ex1'!Y7</f>
        <v/>
      </c>
      <c r="N7" s="20" t="str">
        <f>'Ex1'!Z7</f>
        <v/>
      </c>
      <c r="O7" s="19" t="str">
        <f>'Ex2'!X7</f>
        <v/>
      </c>
      <c r="P7" s="19" t="str">
        <f>'Ex2'!Y7</f>
        <v/>
      </c>
      <c r="Q7" s="20" t="str">
        <f>'Ex2'!Z7</f>
        <v/>
      </c>
      <c r="R7" s="28" t="str">
        <f>'Ex3'!X7</f>
        <v/>
      </c>
      <c r="S7" s="28" t="str">
        <f>'Ex3'!Y7</f>
        <v/>
      </c>
      <c r="T7" s="20" t="str">
        <f>'Ex3'!Z7</f>
        <v/>
      </c>
      <c r="U7" s="18">
        <v>2</v>
      </c>
      <c r="V7" s="18"/>
      <c r="W7" s="18"/>
      <c r="X7" s="18"/>
      <c r="Y7" s="18"/>
      <c r="Z7" s="18"/>
      <c r="AA7" s="21"/>
      <c r="AB7" s="50">
        <f t="shared" si="6"/>
        <v>2</v>
      </c>
      <c r="AC7" s="87">
        <f t="shared" si="7"/>
        <v>2</v>
      </c>
      <c r="AD7" s="82">
        <f t="shared" si="0"/>
        <v>2</v>
      </c>
      <c r="AE7" s="22" t="str">
        <f>SchA3!X7</f>
        <v/>
      </c>
      <c r="AF7" s="28" t="str">
        <f>SchA3!Y7</f>
        <v/>
      </c>
      <c r="AG7" s="20" t="str">
        <f>SchA3!Z7</f>
        <v/>
      </c>
      <c r="AH7" s="28" t="str">
        <f>SchA4!X7</f>
        <v/>
      </c>
      <c r="AI7" s="28" t="str">
        <f>SchA4!Y7</f>
        <v/>
      </c>
      <c r="AJ7" s="20" t="str">
        <f>SchA4!Z7</f>
        <v/>
      </c>
      <c r="AK7" s="68"/>
      <c r="AL7" s="68"/>
      <c r="AM7" s="69"/>
      <c r="AN7" s="22" t="str">
        <f>'Ex4'!X7</f>
        <v/>
      </c>
      <c r="AO7" s="28" t="str">
        <f>'Ex4'!Y7</f>
        <v/>
      </c>
      <c r="AP7" s="20" t="str">
        <f>'Ex4'!Z7</f>
        <v/>
      </c>
      <c r="AQ7" s="28" t="str">
        <f>'Ex5'!X7</f>
        <v/>
      </c>
      <c r="AR7" s="28" t="str">
        <f>'Ex5'!Y7</f>
        <v/>
      </c>
      <c r="AS7" s="20" t="str">
        <f>'Ex5'!Z7</f>
        <v/>
      </c>
      <c r="AT7" s="28" t="str">
        <f>'Ex6'!X7</f>
        <v/>
      </c>
      <c r="AU7" s="28" t="str">
        <f>'Ex6'!Y7</f>
        <v/>
      </c>
      <c r="AV7" s="20" t="str">
        <f>'Ex6'!Z7</f>
        <v/>
      </c>
      <c r="AW7" s="18"/>
      <c r="AX7" s="18"/>
      <c r="AY7" s="18"/>
      <c r="AZ7" s="18"/>
      <c r="BA7" s="18"/>
      <c r="BB7" s="18"/>
      <c r="BC7" s="23"/>
      <c r="BD7" s="64" t="e">
        <f t="shared" si="1"/>
        <v>#VALUE!</v>
      </c>
      <c r="BE7" s="87" t="e">
        <f t="shared" si="2"/>
        <v>#VALUE!</v>
      </c>
      <c r="BF7" s="90" t="e">
        <f t="shared" si="3"/>
        <v>#VALUE!</v>
      </c>
      <c r="BG7" s="65">
        <f t="shared" si="8"/>
        <v>2</v>
      </c>
      <c r="BH7" s="87">
        <f t="shared" si="4"/>
        <v>2</v>
      </c>
      <c r="BI7" s="85">
        <f t="shared" si="5"/>
        <v>2</v>
      </c>
      <c r="BK7" s="19">
        <f t="shared" si="9"/>
        <v>1</v>
      </c>
      <c r="BL7" s="19">
        <f t="shared" si="10"/>
        <v>0</v>
      </c>
    </row>
    <row r="8" spans="1:64" ht="15" customHeight="1" x14ac:dyDescent="0.3">
      <c r="A8">
        <v>5</v>
      </c>
      <c r="B8" s="39"/>
      <c r="C8" s="19" t="str">
        <f>SchA1!X8</f>
        <v/>
      </c>
      <c r="D8" s="19" t="str">
        <f>SchA1!Y8</f>
        <v/>
      </c>
      <c r="E8" s="20" t="str">
        <f>SchA1!Z8</f>
        <v/>
      </c>
      <c r="F8" s="28" t="str">
        <f>SchA2!X8</f>
        <v/>
      </c>
      <c r="G8" s="28" t="str">
        <f>SchA2!Y8</f>
        <v/>
      </c>
      <c r="H8" s="20" t="str">
        <f>SchA2!Z8</f>
        <v/>
      </c>
      <c r="I8" s="68"/>
      <c r="J8" s="68"/>
      <c r="K8" s="69"/>
      <c r="L8" s="22" t="str">
        <f>'Ex1'!X8</f>
        <v/>
      </c>
      <c r="M8" s="19" t="str">
        <f>'Ex1'!Y8</f>
        <v/>
      </c>
      <c r="N8" s="20" t="str">
        <f>'Ex1'!Z8</f>
        <v/>
      </c>
      <c r="O8" s="19" t="str">
        <f>'Ex2'!X8</f>
        <v/>
      </c>
      <c r="P8" s="19" t="str">
        <f>'Ex2'!Y8</f>
        <v/>
      </c>
      <c r="Q8" s="20" t="str">
        <f>'Ex2'!Z8</f>
        <v/>
      </c>
      <c r="R8" s="28" t="str">
        <f>'Ex3'!X8</f>
        <v/>
      </c>
      <c r="S8" s="28" t="str">
        <f>'Ex3'!Y8</f>
        <v/>
      </c>
      <c r="T8" s="20" t="str">
        <f>'Ex3'!Z8</f>
        <v/>
      </c>
      <c r="U8" s="18"/>
      <c r="V8" s="18"/>
      <c r="W8" s="18"/>
      <c r="X8" s="18"/>
      <c r="Y8" s="18"/>
      <c r="Z8" s="18"/>
      <c r="AA8" s="21"/>
      <c r="AB8" s="50" t="str">
        <f t="shared" si="6"/>
        <v/>
      </c>
      <c r="AC8" s="87" t="str">
        <f t="shared" si="7"/>
        <v/>
      </c>
      <c r="AD8" s="82" t="str">
        <f t="shared" si="0"/>
        <v/>
      </c>
      <c r="AE8" s="22" t="str">
        <f>SchA3!X8</f>
        <v/>
      </c>
      <c r="AF8" s="28" t="str">
        <f>SchA3!Y8</f>
        <v/>
      </c>
      <c r="AG8" s="20" t="str">
        <f>SchA3!Z8</f>
        <v/>
      </c>
      <c r="AH8" s="28" t="str">
        <f>SchA4!X8</f>
        <v/>
      </c>
      <c r="AI8" s="28" t="str">
        <f>SchA4!Y8</f>
        <v/>
      </c>
      <c r="AJ8" s="20" t="str">
        <f>SchA4!Z8</f>
        <v/>
      </c>
      <c r="AK8" s="68"/>
      <c r="AL8" s="68"/>
      <c r="AM8" s="69"/>
      <c r="AN8" s="22" t="str">
        <f>'Ex4'!X8</f>
        <v/>
      </c>
      <c r="AO8" s="28" t="str">
        <f>'Ex4'!Y8</f>
        <v/>
      </c>
      <c r="AP8" s="20" t="str">
        <f>'Ex4'!Z8</f>
        <v/>
      </c>
      <c r="AQ8" s="28" t="str">
        <f>'Ex5'!X8</f>
        <v/>
      </c>
      <c r="AR8" s="28" t="str">
        <f>'Ex5'!Y8</f>
        <v/>
      </c>
      <c r="AS8" s="20" t="str">
        <f>'Ex5'!Z8</f>
        <v/>
      </c>
      <c r="AT8" s="28" t="str">
        <f>'Ex6'!X8</f>
        <v/>
      </c>
      <c r="AU8" s="28" t="str">
        <f>'Ex6'!Y8</f>
        <v/>
      </c>
      <c r="AV8" s="20" t="str">
        <f>'Ex6'!Z8</f>
        <v/>
      </c>
      <c r="AW8" s="18"/>
      <c r="AX8" s="18"/>
      <c r="AY8" s="18"/>
      <c r="AZ8" s="18"/>
      <c r="BA8" s="18"/>
      <c r="BB8" s="18"/>
      <c r="BC8" s="23"/>
      <c r="BD8" s="64" t="str">
        <f t="shared" si="1"/>
        <v/>
      </c>
      <c r="BE8" s="87" t="str">
        <f t="shared" si="2"/>
        <v/>
      </c>
      <c r="BF8" s="90" t="str">
        <f t="shared" si="3"/>
        <v/>
      </c>
      <c r="BG8" s="65" t="str">
        <f t="shared" si="8"/>
        <v/>
      </c>
      <c r="BH8" s="87" t="str">
        <f t="shared" si="4"/>
        <v/>
      </c>
      <c r="BI8" s="85" t="str">
        <f t="shared" si="5"/>
        <v/>
      </c>
      <c r="BK8" s="19">
        <f t="shared" si="9"/>
        <v>0</v>
      </c>
      <c r="BL8" s="19">
        <f t="shared" si="10"/>
        <v>0</v>
      </c>
    </row>
    <row r="9" spans="1:64" ht="13.8" x14ac:dyDescent="0.3">
      <c r="A9">
        <v>6</v>
      </c>
      <c r="B9" s="39"/>
      <c r="C9" s="19" t="str">
        <f>SchA1!X9</f>
        <v/>
      </c>
      <c r="D9" s="19" t="str">
        <f>SchA1!Y9</f>
        <v/>
      </c>
      <c r="E9" s="20" t="str">
        <f>SchA1!Z9</f>
        <v/>
      </c>
      <c r="F9" s="28" t="str">
        <f>SchA2!X9</f>
        <v/>
      </c>
      <c r="G9" s="28" t="str">
        <f>SchA2!Y9</f>
        <v/>
      </c>
      <c r="H9" s="20" t="str">
        <f>SchA2!Z9</f>
        <v/>
      </c>
      <c r="I9" s="68"/>
      <c r="J9" s="68"/>
      <c r="K9" s="69"/>
      <c r="L9" s="22" t="str">
        <f>'Ex1'!X9</f>
        <v/>
      </c>
      <c r="M9" s="19" t="str">
        <f>'Ex1'!Y9</f>
        <v/>
      </c>
      <c r="N9" s="20" t="str">
        <f>'Ex1'!Z9</f>
        <v/>
      </c>
      <c r="O9" s="19" t="str">
        <f>'Ex2'!X9</f>
        <v/>
      </c>
      <c r="P9" s="19" t="str">
        <f>'Ex2'!Y9</f>
        <v/>
      </c>
      <c r="Q9" s="20" t="str">
        <f>'Ex2'!Z9</f>
        <v/>
      </c>
      <c r="R9" s="28" t="str">
        <f>'Ex3'!X9</f>
        <v/>
      </c>
      <c r="S9" s="28" t="str">
        <f>'Ex3'!Y9</f>
        <v/>
      </c>
      <c r="T9" s="20" t="str">
        <f>'Ex3'!Z9</f>
        <v/>
      </c>
      <c r="U9" s="18"/>
      <c r="V9" s="18"/>
      <c r="W9" s="18"/>
      <c r="X9" s="18"/>
      <c r="Y9" s="18"/>
      <c r="Z9" s="18"/>
      <c r="AA9" s="21"/>
      <c r="AB9" s="50" t="str">
        <f t="shared" si="6"/>
        <v/>
      </c>
      <c r="AC9" s="87" t="str">
        <f t="shared" si="7"/>
        <v/>
      </c>
      <c r="AD9" s="82" t="str">
        <f t="shared" si="0"/>
        <v/>
      </c>
      <c r="AE9" s="22" t="str">
        <f>SchA3!X9</f>
        <v/>
      </c>
      <c r="AF9" s="28" t="str">
        <f>SchA3!Y9</f>
        <v/>
      </c>
      <c r="AG9" s="20" t="str">
        <f>SchA3!Z9</f>
        <v/>
      </c>
      <c r="AH9" s="28" t="str">
        <f>SchA4!X9</f>
        <v/>
      </c>
      <c r="AI9" s="28" t="str">
        <f>SchA4!Y9</f>
        <v/>
      </c>
      <c r="AJ9" s="20" t="str">
        <f>SchA4!Z9</f>
        <v/>
      </c>
      <c r="AK9" s="68"/>
      <c r="AL9" s="68"/>
      <c r="AM9" s="69"/>
      <c r="AN9" s="22" t="str">
        <f>'Ex4'!X9</f>
        <v/>
      </c>
      <c r="AO9" s="28" t="str">
        <f>'Ex4'!Y9</f>
        <v/>
      </c>
      <c r="AP9" s="20" t="str">
        <f>'Ex4'!Z9</f>
        <v/>
      </c>
      <c r="AQ9" s="28" t="str">
        <f>'Ex5'!X9</f>
        <v/>
      </c>
      <c r="AR9" s="28" t="str">
        <f>'Ex5'!Y9</f>
        <v/>
      </c>
      <c r="AS9" s="20" t="str">
        <f>'Ex5'!Z9</f>
        <v/>
      </c>
      <c r="AT9" s="28" t="str">
        <f>'Ex6'!X9</f>
        <v/>
      </c>
      <c r="AU9" s="28" t="str">
        <f>'Ex6'!Y9</f>
        <v/>
      </c>
      <c r="AV9" s="20" t="str">
        <f>'Ex6'!Z9</f>
        <v/>
      </c>
      <c r="AW9" s="18"/>
      <c r="AX9" s="18"/>
      <c r="AY9" s="18"/>
      <c r="AZ9" s="18"/>
      <c r="BA9" s="18"/>
      <c r="BB9" s="18"/>
      <c r="BC9" s="23"/>
      <c r="BD9" s="64" t="str">
        <f t="shared" si="1"/>
        <v/>
      </c>
      <c r="BE9" s="87" t="str">
        <f t="shared" si="2"/>
        <v/>
      </c>
      <c r="BF9" s="90" t="str">
        <f t="shared" si="3"/>
        <v/>
      </c>
      <c r="BG9" s="65" t="str">
        <f t="shared" si="8"/>
        <v/>
      </c>
      <c r="BH9" s="87" t="str">
        <f t="shared" si="4"/>
        <v/>
      </c>
      <c r="BI9" s="85" t="str">
        <f t="shared" si="5"/>
        <v/>
      </c>
      <c r="BK9" s="19">
        <f t="shared" si="9"/>
        <v>0</v>
      </c>
      <c r="BL9" s="19">
        <f t="shared" si="10"/>
        <v>0</v>
      </c>
    </row>
    <row r="10" spans="1:64" ht="13.8" x14ac:dyDescent="0.3">
      <c r="A10">
        <v>7</v>
      </c>
      <c r="B10" s="39"/>
      <c r="C10" s="19" t="str">
        <f>SchA1!X10</f>
        <v/>
      </c>
      <c r="D10" s="19" t="str">
        <f>SchA1!Y10</f>
        <v/>
      </c>
      <c r="E10" s="20" t="str">
        <f>SchA1!Z10</f>
        <v/>
      </c>
      <c r="F10" s="28" t="str">
        <f>SchA2!X10</f>
        <v/>
      </c>
      <c r="G10" s="28" t="str">
        <f>SchA2!Y10</f>
        <v/>
      </c>
      <c r="H10" s="20" t="str">
        <f>SchA2!Z10</f>
        <v/>
      </c>
      <c r="I10" s="68"/>
      <c r="J10" s="68"/>
      <c r="K10" s="69"/>
      <c r="L10" s="22" t="str">
        <f>'Ex1'!X10</f>
        <v/>
      </c>
      <c r="M10" s="19" t="str">
        <f>'Ex1'!Y10</f>
        <v/>
      </c>
      <c r="N10" s="20" t="str">
        <f>'Ex1'!Z10</f>
        <v/>
      </c>
      <c r="O10" s="19" t="str">
        <f>'Ex2'!X10</f>
        <v/>
      </c>
      <c r="P10" s="19" t="str">
        <f>'Ex2'!Y10</f>
        <v/>
      </c>
      <c r="Q10" s="20" t="str">
        <f>'Ex2'!Z10</f>
        <v/>
      </c>
      <c r="R10" s="28" t="str">
        <f>'Ex3'!X10</f>
        <v/>
      </c>
      <c r="S10" s="28" t="str">
        <f>'Ex3'!Y10</f>
        <v/>
      </c>
      <c r="T10" s="20" t="str">
        <f>'Ex3'!Z10</f>
        <v/>
      </c>
      <c r="U10" s="18"/>
      <c r="V10" s="18"/>
      <c r="W10" s="18"/>
      <c r="X10" s="18"/>
      <c r="Y10" s="18"/>
      <c r="Z10" s="18"/>
      <c r="AA10" s="21"/>
      <c r="AB10" s="50" t="str">
        <f t="shared" si="6"/>
        <v/>
      </c>
      <c r="AC10" s="87" t="str">
        <f t="shared" si="7"/>
        <v/>
      </c>
      <c r="AD10" s="82" t="str">
        <f t="shared" si="0"/>
        <v/>
      </c>
      <c r="AE10" s="22" t="str">
        <f>SchA3!X10</f>
        <v/>
      </c>
      <c r="AF10" s="28" t="str">
        <f>SchA3!Y10</f>
        <v/>
      </c>
      <c r="AG10" s="20" t="str">
        <f>SchA3!Z10</f>
        <v/>
      </c>
      <c r="AH10" s="28" t="str">
        <f>SchA4!X10</f>
        <v/>
      </c>
      <c r="AI10" s="28" t="str">
        <f>SchA4!Y10</f>
        <v/>
      </c>
      <c r="AJ10" s="20" t="str">
        <f>SchA4!Z10</f>
        <v/>
      </c>
      <c r="AK10" s="68"/>
      <c r="AL10" s="68"/>
      <c r="AM10" s="69"/>
      <c r="AN10" s="22" t="str">
        <f>'Ex4'!X10</f>
        <v/>
      </c>
      <c r="AO10" s="28" t="str">
        <f>'Ex4'!Y10</f>
        <v/>
      </c>
      <c r="AP10" s="20" t="str">
        <f>'Ex4'!Z10</f>
        <v/>
      </c>
      <c r="AQ10" s="28" t="str">
        <f>'Ex5'!X10</f>
        <v/>
      </c>
      <c r="AR10" s="28" t="str">
        <f>'Ex5'!Y10</f>
        <v/>
      </c>
      <c r="AS10" s="20" t="str">
        <f>'Ex5'!Z10</f>
        <v/>
      </c>
      <c r="AT10" s="28" t="str">
        <f>'Ex6'!X10</f>
        <v/>
      </c>
      <c r="AU10" s="28" t="str">
        <f>'Ex6'!Y10</f>
        <v/>
      </c>
      <c r="AV10" s="20" t="str">
        <f>'Ex6'!Z10</f>
        <v/>
      </c>
      <c r="AW10" s="18"/>
      <c r="AX10" s="18"/>
      <c r="AY10" s="18"/>
      <c r="AZ10" s="18"/>
      <c r="BA10" s="18"/>
      <c r="BB10" s="18"/>
      <c r="BC10" s="23"/>
      <c r="BD10" s="64" t="str">
        <f t="shared" si="1"/>
        <v/>
      </c>
      <c r="BE10" s="87" t="str">
        <f t="shared" si="2"/>
        <v/>
      </c>
      <c r="BF10" s="90" t="str">
        <f t="shared" si="3"/>
        <v/>
      </c>
      <c r="BG10" s="65" t="str">
        <f t="shared" si="8"/>
        <v/>
      </c>
      <c r="BH10" s="87" t="str">
        <f t="shared" si="4"/>
        <v/>
      </c>
      <c r="BI10" s="85" t="str">
        <f t="shared" si="5"/>
        <v/>
      </c>
      <c r="BK10" s="19">
        <f t="shared" si="9"/>
        <v>0</v>
      </c>
      <c r="BL10" s="19">
        <f t="shared" si="10"/>
        <v>0</v>
      </c>
    </row>
    <row r="11" spans="1:64" ht="13.8" x14ac:dyDescent="0.3">
      <c r="A11">
        <v>8</v>
      </c>
      <c r="B11" s="39"/>
      <c r="C11" s="19" t="str">
        <f>SchA1!X11</f>
        <v/>
      </c>
      <c r="D11" s="19" t="str">
        <f>SchA1!Y11</f>
        <v/>
      </c>
      <c r="E11" s="20" t="str">
        <f>SchA1!Z11</f>
        <v/>
      </c>
      <c r="F11" s="28" t="str">
        <f>SchA2!X11</f>
        <v/>
      </c>
      <c r="G11" s="28" t="str">
        <f>SchA2!Y11</f>
        <v/>
      </c>
      <c r="H11" s="20" t="str">
        <f>SchA2!Z11</f>
        <v/>
      </c>
      <c r="I11" s="68"/>
      <c r="J11" s="68"/>
      <c r="K11" s="69"/>
      <c r="L11" s="22" t="str">
        <f>'Ex1'!X11</f>
        <v/>
      </c>
      <c r="M11" s="19" t="str">
        <f>'Ex1'!Y11</f>
        <v/>
      </c>
      <c r="N11" s="20" t="str">
        <f>'Ex1'!Z11</f>
        <v/>
      </c>
      <c r="O11" s="19" t="str">
        <f>'Ex2'!X11</f>
        <v/>
      </c>
      <c r="P11" s="19" t="str">
        <f>'Ex2'!Y11</f>
        <v/>
      </c>
      <c r="Q11" s="20" t="str">
        <f>'Ex2'!Z11</f>
        <v/>
      </c>
      <c r="R11" s="28" t="str">
        <f>'Ex3'!X11</f>
        <v/>
      </c>
      <c r="S11" s="28" t="str">
        <f>'Ex3'!Y11</f>
        <v/>
      </c>
      <c r="T11" s="20" t="str">
        <f>'Ex3'!Z11</f>
        <v/>
      </c>
      <c r="U11" s="18"/>
      <c r="V11" s="18"/>
      <c r="W11" s="18"/>
      <c r="X11" s="18"/>
      <c r="Y11" s="18"/>
      <c r="Z11" s="18"/>
      <c r="AA11" s="21"/>
      <c r="AB11" s="50" t="str">
        <f t="shared" si="6"/>
        <v/>
      </c>
      <c r="AC11" s="87" t="str">
        <f t="shared" si="7"/>
        <v/>
      </c>
      <c r="AD11" s="82" t="str">
        <f t="shared" si="0"/>
        <v/>
      </c>
      <c r="AE11" s="22" t="str">
        <f>SchA3!X11</f>
        <v/>
      </c>
      <c r="AF11" s="28" t="str">
        <f>SchA3!Y11</f>
        <v/>
      </c>
      <c r="AG11" s="20" t="str">
        <f>SchA3!Z11</f>
        <v/>
      </c>
      <c r="AH11" s="28" t="str">
        <f>SchA4!X11</f>
        <v/>
      </c>
      <c r="AI11" s="28" t="str">
        <f>SchA4!Y11</f>
        <v/>
      </c>
      <c r="AJ11" s="20" t="str">
        <f>SchA4!Z11</f>
        <v/>
      </c>
      <c r="AK11" s="68"/>
      <c r="AL11" s="68"/>
      <c r="AM11" s="69"/>
      <c r="AN11" s="22" t="str">
        <f>'Ex4'!X11</f>
        <v/>
      </c>
      <c r="AO11" s="28" t="str">
        <f>'Ex4'!Y11</f>
        <v/>
      </c>
      <c r="AP11" s="20" t="str">
        <f>'Ex4'!Z11</f>
        <v/>
      </c>
      <c r="AQ11" s="28" t="str">
        <f>'Ex5'!X11</f>
        <v/>
      </c>
      <c r="AR11" s="28" t="str">
        <f>'Ex5'!Y11</f>
        <v/>
      </c>
      <c r="AS11" s="20" t="str">
        <f>'Ex5'!Z11</f>
        <v/>
      </c>
      <c r="AT11" s="28" t="str">
        <f>'Ex6'!X11</f>
        <v/>
      </c>
      <c r="AU11" s="28" t="str">
        <f>'Ex6'!Y11</f>
        <v/>
      </c>
      <c r="AV11" s="20" t="str">
        <f>'Ex6'!Z11</f>
        <v/>
      </c>
      <c r="AW11" s="18"/>
      <c r="AX11" s="18"/>
      <c r="AY11" s="18"/>
      <c r="AZ11" s="18"/>
      <c r="BA11" s="18"/>
      <c r="BB11" s="18"/>
      <c r="BC11" s="23"/>
      <c r="BD11" s="64" t="str">
        <f t="shared" si="1"/>
        <v/>
      </c>
      <c r="BE11" s="87" t="str">
        <f t="shared" si="2"/>
        <v/>
      </c>
      <c r="BF11" s="90" t="str">
        <f t="shared" si="3"/>
        <v/>
      </c>
      <c r="BG11" s="65" t="str">
        <f t="shared" si="8"/>
        <v/>
      </c>
      <c r="BH11" s="87" t="str">
        <f t="shared" si="4"/>
        <v/>
      </c>
      <c r="BI11" s="85" t="str">
        <f t="shared" si="5"/>
        <v/>
      </c>
      <c r="BK11" s="19">
        <f t="shared" si="9"/>
        <v>0</v>
      </c>
      <c r="BL11" s="19">
        <f t="shared" si="10"/>
        <v>0</v>
      </c>
    </row>
    <row r="12" spans="1:64" ht="13.8" x14ac:dyDescent="0.3">
      <c r="A12">
        <v>9</v>
      </c>
      <c r="B12" s="39"/>
      <c r="C12" s="19" t="str">
        <f>SchA1!X12</f>
        <v/>
      </c>
      <c r="D12" s="19" t="str">
        <f>SchA1!Y12</f>
        <v/>
      </c>
      <c r="E12" s="20" t="str">
        <f>SchA1!Z12</f>
        <v/>
      </c>
      <c r="F12" s="28" t="str">
        <f>SchA2!X12</f>
        <v/>
      </c>
      <c r="G12" s="28" t="str">
        <f>SchA2!Y12</f>
        <v/>
      </c>
      <c r="H12" s="20" t="str">
        <f>SchA2!Z12</f>
        <v/>
      </c>
      <c r="I12" s="68"/>
      <c r="J12" s="68"/>
      <c r="K12" s="69"/>
      <c r="L12" s="22" t="str">
        <f>'Ex1'!X12</f>
        <v/>
      </c>
      <c r="M12" s="19" t="str">
        <f>'Ex1'!Y12</f>
        <v/>
      </c>
      <c r="N12" s="20" t="str">
        <f>'Ex1'!Z12</f>
        <v/>
      </c>
      <c r="O12" s="19" t="str">
        <f>'Ex2'!X12</f>
        <v/>
      </c>
      <c r="P12" s="19" t="str">
        <f>'Ex2'!Y12</f>
        <v/>
      </c>
      <c r="Q12" s="20" t="str">
        <f>'Ex2'!Z12</f>
        <v/>
      </c>
      <c r="R12" s="28" t="str">
        <f>'Ex3'!X12</f>
        <v/>
      </c>
      <c r="S12" s="28" t="str">
        <f>'Ex3'!Y12</f>
        <v/>
      </c>
      <c r="T12" s="20" t="str">
        <f>'Ex3'!Z12</f>
        <v/>
      </c>
      <c r="U12" s="18"/>
      <c r="V12" s="18"/>
      <c r="W12" s="18"/>
      <c r="X12" s="18"/>
      <c r="Y12" s="18"/>
      <c r="Z12" s="18"/>
      <c r="AA12" s="21"/>
      <c r="AB12" s="50" t="str">
        <f t="shared" si="6"/>
        <v/>
      </c>
      <c r="AC12" s="87" t="str">
        <f t="shared" si="7"/>
        <v/>
      </c>
      <c r="AD12" s="82" t="str">
        <f t="shared" si="0"/>
        <v/>
      </c>
      <c r="AE12" s="22" t="str">
        <f>SchA3!X12</f>
        <v/>
      </c>
      <c r="AF12" s="28" t="str">
        <f>SchA3!Y12</f>
        <v/>
      </c>
      <c r="AG12" s="20" t="str">
        <f>SchA3!Z12</f>
        <v/>
      </c>
      <c r="AH12" s="28" t="str">
        <f>SchA4!X12</f>
        <v/>
      </c>
      <c r="AI12" s="28" t="str">
        <f>SchA4!Y12</f>
        <v/>
      </c>
      <c r="AJ12" s="20" t="str">
        <f>SchA4!Z12</f>
        <v/>
      </c>
      <c r="AK12" s="68"/>
      <c r="AL12" s="68"/>
      <c r="AM12" s="69"/>
      <c r="AN12" s="22" t="str">
        <f>'Ex4'!X12</f>
        <v/>
      </c>
      <c r="AO12" s="28" t="str">
        <f>'Ex4'!Y12</f>
        <v/>
      </c>
      <c r="AP12" s="20" t="str">
        <f>'Ex4'!Z12</f>
        <v/>
      </c>
      <c r="AQ12" s="28" t="str">
        <f>'Ex5'!X12</f>
        <v/>
      </c>
      <c r="AR12" s="28" t="str">
        <f>'Ex5'!Y12</f>
        <v/>
      </c>
      <c r="AS12" s="20" t="str">
        <f>'Ex5'!Z12</f>
        <v/>
      </c>
      <c r="AT12" s="28" t="str">
        <f>'Ex6'!X12</f>
        <v/>
      </c>
      <c r="AU12" s="28" t="str">
        <f>'Ex6'!Y12</f>
        <v/>
      </c>
      <c r="AV12" s="20" t="str">
        <f>'Ex6'!Z12</f>
        <v/>
      </c>
      <c r="AW12" s="18"/>
      <c r="AX12" s="18"/>
      <c r="AY12" s="18"/>
      <c r="AZ12" s="18"/>
      <c r="BA12" s="18"/>
      <c r="BB12" s="18"/>
      <c r="BC12" s="23"/>
      <c r="BD12" s="64" t="str">
        <f t="shared" si="1"/>
        <v/>
      </c>
      <c r="BE12" s="87" t="str">
        <f t="shared" si="2"/>
        <v/>
      </c>
      <c r="BF12" s="90" t="str">
        <f t="shared" si="3"/>
        <v/>
      </c>
      <c r="BG12" s="65" t="str">
        <f t="shared" si="8"/>
        <v/>
      </c>
      <c r="BH12" s="87" t="str">
        <f t="shared" si="4"/>
        <v/>
      </c>
      <c r="BI12" s="85" t="str">
        <f t="shared" si="5"/>
        <v/>
      </c>
      <c r="BK12" s="19">
        <f t="shared" si="9"/>
        <v>0</v>
      </c>
      <c r="BL12" s="19">
        <f t="shared" si="10"/>
        <v>0</v>
      </c>
    </row>
    <row r="13" spans="1:64" ht="13.8" x14ac:dyDescent="0.3">
      <c r="A13">
        <v>10</v>
      </c>
      <c r="B13" s="39"/>
      <c r="C13" s="19" t="str">
        <f>SchA1!X13</f>
        <v/>
      </c>
      <c r="D13" s="19" t="str">
        <f>SchA1!Y13</f>
        <v/>
      </c>
      <c r="E13" s="20" t="str">
        <f>SchA1!Z13</f>
        <v/>
      </c>
      <c r="F13" s="28" t="str">
        <f>SchA2!X13</f>
        <v/>
      </c>
      <c r="G13" s="28" t="str">
        <f>SchA2!Y13</f>
        <v/>
      </c>
      <c r="H13" s="20" t="str">
        <f>SchA2!Z13</f>
        <v/>
      </c>
      <c r="I13" s="68"/>
      <c r="J13" s="68"/>
      <c r="K13" s="69"/>
      <c r="L13" s="22" t="str">
        <f>'Ex1'!X13</f>
        <v/>
      </c>
      <c r="M13" s="19" t="str">
        <f>'Ex1'!Y13</f>
        <v/>
      </c>
      <c r="N13" s="20" t="str">
        <f>'Ex1'!Z13</f>
        <v/>
      </c>
      <c r="O13" s="19" t="str">
        <f>'Ex2'!X13</f>
        <v/>
      </c>
      <c r="P13" s="19" t="str">
        <f>'Ex2'!Y13</f>
        <v/>
      </c>
      <c r="Q13" s="20" t="str">
        <f>'Ex2'!Z13</f>
        <v/>
      </c>
      <c r="R13" s="28" t="str">
        <f>'Ex3'!X13</f>
        <v/>
      </c>
      <c r="S13" s="28" t="str">
        <f>'Ex3'!Y13</f>
        <v/>
      </c>
      <c r="T13" s="20" t="str">
        <f>'Ex3'!Z13</f>
        <v/>
      </c>
      <c r="U13" s="18"/>
      <c r="V13" s="18"/>
      <c r="W13" s="18"/>
      <c r="X13" s="18"/>
      <c r="Y13" s="18"/>
      <c r="Z13" s="18"/>
      <c r="AA13" s="21"/>
      <c r="AB13" s="50" t="str">
        <f t="shared" si="6"/>
        <v/>
      </c>
      <c r="AC13" s="87" t="str">
        <f t="shared" si="7"/>
        <v/>
      </c>
      <c r="AD13" s="82" t="str">
        <f t="shared" si="0"/>
        <v/>
      </c>
      <c r="AE13" s="22" t="str">
        <f>SchA3!X13</f>
        <v/>
      </c>
      <c r="AF13" s="28" t="str">
        <f>SchA3!Y13</f>
        <v/>
      </c>
      <c r="AG13" s="20" t="str">
        <f>SchA3!Z13</f>
        <v/>
      </c>
      <c r="AH13" s="28" t="str">
        <f>SchA4!X13</f>
        <v/>
      </c>
      <c r="AI13" s="28" t="str">
        <f>SchA4!Y13</f>
        <v/>
      </c>
      <c r="AJ13" s="20" t="str">
        <f>SchA4!Z13</f>
        <v/>
      </c>
      <c r="AK13" s="68"/>
      <c r="AL13" s="68"/>
      <c r="AM13" s="69"/>
      <c r="AN13" s="22" t="str">
        <f>'Ex4'!X13</f>
        <v/>
      </c>
      <c r="AO13" s="28" t="str">
        <f>'Ex4'!Y13</f>
        <v/>
      </c>
      <c r="AP13" s="20" t="str">
        <f>'Ex4'!Z13</f>
        <v/>
      </c>
      <c r="AQ13" s="28" t="str">
        <f>'Ex5'!X13</f>
        <v/>
      </c>
      <c r="AR13" s="28" t="str">
        <f>'Ex5'!Y13</f>
        <v/>
      </c>
      <c r="AS13" s="20" t="str">
        <f>'Ex5'!Z13</f>
        <v/>
      </c>
      <c r="AT13" s="28" t="str">
        <f>'Ex6'!X13</f>
        <v/>
      </c>
      <c r="AU13" s="28" t="str">
        <f>'Ex6'!Y13</f>
        <v/>
      </c>
      <c r="AV13" s="20" t="str">
        <f>'Ex6'!Z13</f>
        <v/>
      </c>
      <c r="AW13" s="18"/>
      <c r="AX13" s="18"/>
      <c r="AY13" s="18"/>
      <c r="AZ13" s="18"/>
      <c r="BA13" s="18"/>
      <c r="BB13" s="18"/>
      <c r="BC13" s="23"/>
      <c r="BD13" s="64" t="str">
        <f t="shared" si="1"/>
        <v/>
      </c>
      <c r="BE13" s="87" t="str">
        <f t="shared" si="2"/>
        <v/>
      </c>
      <c r="BF13" s="90" t="str">
        <f t="shared" si="3"/>
        <v/>
      </c>
      <c r="BG13" s="65" t="str">
        <f t="shared" si="8"/>
        <v/>
      </c>
      <c r="BH13" s="87" t="str">
        <f t="shared" si="4"/>
        <v/>
      </c>
      <c r="BI13" s="85" t="str">
        <f t="shared" si="5"/>
        <v/>
      </c>
      <c r="BK13" s="19">
        <f t="shared" si="9"/>
        <v>0</v>
      </c>
      <c r="BL13" s="19">
        <f t="shared" si="10"/>
        <v>0</v>
      </c>
    </row>
    <row r="14" spans="1:64" ht="13.8" x14ac:dyDescent="0.3">
      <c r="A14">
        <v>11</v>
      </c>
      <c r="B14" s="39"/>
      <c r="C14" s="19" t="str">
        <f>SchA1!X14</f>
        <v/>
      </c>
      <c r="D14" s="19" t="str">
        <f>SchA1!Y14</f>
        <v/>
      </c>
      <c r="E14" s="20" t="str">
        <f>SchA1!Z14</f>
        <v/>
      </c>
      <c r="F14" s="28" t="str">
        <f>SchA2!X14</f>
        <v/>
      </c>
      <c r="G14" s="28" t="str">
        <f>SchA2!Y14</f>
        <v/>
      </c>
      <c r="H14" s="20" t="str">
        <f>SchA2!Z14</f>
        <v/>
      </c>
      <c r="I14" s="68"/>
      <c r="J14" s="68"/>
      <c r="K14" s="69"/>
      <c r="L14" s="22" t="str">
        <f>'Ex1'!X14</f>
        <v/>
      </c>
      <c r="M14" s="19" t="str">
        <f>'Ex1'!Y14</f>
        <v/>
      </c>
      <c r="N14" s="20" t="str">
        <f>'Ex1'!Z14</f>
        <v/>
      </c>
      <c r="O14" s="19" t="str">
        <f>'Ex2'!X14</f>
        <v/>
      </c>
      <c r="P14" s="19" t="str">
        <f>'Ex2'!Y14</f>
        <v/>
      </c>
      <c r="Q14" s="20" t="str">
        <f>'Ex2'!Z14</f>
        <v/>
      </c>
      <c r="R14" s="28" t="str">
        <f>'Ex3'!X14</f>
        <v/>
      </c>
      <c r="S14" s="28" t="str">
        <f>'Ex3'!Y14</f>
        <v/>
      </c>
      <c r="T14" s="20" t="str">
        <f>'Ex3'!Z14</f>
        <v/>
      </c>
      <c r="U14" s="18"/>
      <c r="V14" s="18"/>
      <c r="W14" s="18"/>
      <c r="X14" s="18"/>
      <c r="Y14" s="18"/>
      <c r="Z14" s="18"/>
      <c r="AA14" s="21"/>
      <c r="AB14" s="50" t="str">
        <f t="shared" si="6"/>
        <v/>
      </c>
      <c r="AC14" s="87" t="str">
        <f t="shared" si="7"/>
        <v/>
      </c>
      <c r="AD14" s="82" t="str">
        <f t="shared" si="0"/>
        <v/>
      </c>
      <c r="AE14" s="22" t="str">
        <f>SchA3!X14</f>
        <v/>
      </c>
      <c r="AF14" s="28" t="str">
        <f>SchA3!Y14</f>
        <v/>
      </c>
      <c r="AG14" s="20" t="str">
        <f>SchA3!Z14</f>
        <v/>
      </c>
      <c r="AH14" s="28" t="str">
        <f>SchA4!X14</f>
        <v/>
      </c>
      <c r="AI14" s="28" t="str">
        <f>SchA4!Y14</f>
        <v/>
      </c>
      <c r="AJ14" s="20" t="str">
        <f>SchA4!Z14</f>
        <v/>
      </c>
      <c r="AK14" s="68"/>
      <c r="AL14" s="68"/>
      <c r="AM14" s="69"/>
      <c r="AN14" s="22" t="str">
        <f>'Ex4'!X14</f>
        <v/>
      </c>
      <c r="AO14" s="28" t="str">
        <f>'Ex4'!Y14</f>
        <v/>
      </c>
      <c r="AP14" s="20" t="str">
        <f>'Ex4'!Z14</f>
        <v/>
      </c>
      <c r="AQ14" s="28" t="str">
        <f>'Ex5'!X14</f>
        <v/>
      </c>
      <c r="AR14" s="28" t="str">
        <f>'Ex5'!Y14</f>
        <v/>
      </c>
      <c r="AS14" s="20" t="str">
        <f>'Ex5'!Z14</f>
        <v/>
      </c>
      <c r="AT14" s="28" t="str">
        <f>'Ex6'!X14</f>
        <v/>
      </c>
      <c r="AU14" s="28" t="str">
        <f>'Ex6'!Y14</f>
        <v/>
      </c>
      <c r="AV14" s="20" t="str">
        <f>'Ex6'!Z14</f>
        <v/>
      </c>
      <c r="AW14" s="18"/>
      <c r="AX14" s="18"/>
      <c r="AY14" s="18"/>
      <c r="AZ14" s="18"/>
      <c r="BA14" s="18"/>
      <c r="BB14" s="18"/>
      <c r="BC14" s="23"/>
      <c r="BD14" s="64" t="str">
        <f t="shared" si="1"/>
        <v/>
      </c>
      <c r="BE14" s="87" t="str">
        <f t="shared" si="2"/>
        <v/>
      </c>
      <c r="BF14" s="90" t="str">
        <f t="shared" si="3"/>
        <v/>
      </c>
      <c r="BG14" s="65" t="str">
        <f t="shared" si="8"/>
        <v/>
      </c>
      <c r="BH14" s="87" t="str">
        <f t="shared" si="4"/>
        <v/>
      </c>
      <c r="BI14" s="85" t="str">
        <f t="shared" si="5"/>
        <v/>
      </c>
      <c r="BK14" s="19">
        <f t="shared" si="9"/>
        <v>0</v>
      </c>
      <c r="BL14" s="19">
        <f t="shared" si="10"/>
        <v>0</v>
      </c>
    </row>
    <row r="15" spans="1:64" ht="13.8" x14ac:dyDescent="0.3">
      <c r="A15">
        <v>12</v>
      </c>
      <c r="B15" s="39"/>
      <c r="C15" s="19" t="str">
        <f>SchA1!X15</f>
        <v/>
      </c>
      <c r="D15" s="19" t="str">
        <f>SchA1!Y15</f>
        <v/>
      </c>
      <c r="E15" s="20" t="str">
        <f>SchA1!Z15</f>
        <v/>
      </c>
      <c r="F15" s="28" t="str">
        <f>SchA2!X15</f>
        <v/>
      </c>
      <c r="G15" s="28" t="str">
        <f>SchA2!Y15</f>
        <v/>
      </c>
      <c r="H15" s="20" t="str">
        <f>SchA2!Z15</f>
        <v/>
      </c>
      <c r="I15" s="68"/>
      <c r="J15" s="68"/>
      <c r="K15" s="69"/>
      <c r="L15" s="22" t="str">
        <f>'Ex1'!X15</f>
        <v/>
      </c>
      <c r="M15" s="19" t="str">
        <f>'Ex1'!Y15</f>
        <v/>
      </c>
      <c r="N15" s="20" t="str">
        <f>'Ex1'!Z15</f>
        <v/>
      </c>
      <c r="O15" s="19" t="str">
        <f>'Ex2'!X15</f>
        <v/>
      </c>
      <c r="P15" s="19" t="str">
        <f>'Ex2'!Y15</f>
        <v/>
      </c>
      <c r="Q15" s="20" t="str">
        <f>'Ex2'!Z15</f>
        <v/>
      </c>
      <c r="R15" s="28" t="str">
        <f>'Ex3'!X15</f>
        <v/>
      </c>
      <c r="S15" s="28" t="str">
        <f>'Ex3'!Y15</f>
        <v/>
      </c>
      <c r="T15" s="20" t="str">
        <f>'Ex3'!Z15</f>
        <v/>
      </c>
      <c r="U15" s="18"/>
      <c r="V15" s="18"/>
      <c r="W15" s="18"/>
      <c r="X15" s="18"/>
      <c r="Y15" s="18"/>
      <c r="Z15" s="18"/>
      <c r="AA15" s="21"/>
      <c r="AB15" s="50" t="str">
        <f t="shared" si="6"/>
        <v/>
      </c>
      <c r="AC15" s="87" t="str">
        <f t="shared" si="7"/>
        <v/>
      </c>
      <c r="AD15" s="82" t="str">
        <f t="shared" si="0"/>
        <v/>
      </c>
      <c r="AE15" s="22" t="str">
        <f>SchA3!X15</f>
        <v/>
      </c>
      <c r="AF15" s="28" t="str">
        <f>SchA3!Y15</f>
        <v/>
      </c>
      <c r="AG15" s="20" t="str">
        <f>SchA3!Z15</f>
        <v/>
      </c>
      <c r="AH15" s="28" t="str">
        <f>SchA4!X15</f>
        <v/>
      </c>
      <c r="AI15" s="28" t="str">
        <f>SchA4!Y15</f>
        <v/>
      </c>
      <c r="AJ15" s="20" t="str">
        <f>SchA4!Z15</f>
        <v/>
      </c>
      <c r="AK15" s="68"/>
      <c r="AL15" s="68"/>
      <c r="AM15" s="69"/>
      <c r="AN15" s="22" t="str">
        <f>'Ex4'!X15</f>
        <v/>
      </c>
      <c r="AO15" s="28" t="str">
        <f>'Ex4'!Y15</f>
        <v/>
      </c>
      <c r="AP15" s="20" t="str">
        <f>'Ex4'!Z15</f>
        <v/>
      </c>
      <c r="AQ15" s="28" t="str">
        <f>'Ex5'!X15</f>
        <v/>
      </c>
      <c r="AR15" s="28" t="str">
        <f>'Ex5'!Y15</f>
        <v/>
      </c>
      <c r="AS15" s="20" t="str">
        <f>'Ex5'!Z15</f>
        <v/>
      </c>
      <c r="AT15" s="28" t="str">
        <f>'Ex6'!X15</f>
        <v/>
      </c>
      <c r="AU15" s="28" t="str">
        <f>'Ex6'!Y15</f>
        <v/>
      </c>
      <c r="AV15" s="20" t="str">
        <f>'Ex6'!Z15</f>
        <v/>
      </c>
      <c r="AW15" s="18"/>
      <c r="AX15" s="18"/>
      <c r="AY15" s="18"/>
      <c r="AZ15" s="18"/>
      <c r="BA15" s="18"/>
      <c r="BB15" s="18"/>
      <c r="BC15" s="23"/>
      <c r="BD15" s="64" t="str">
        <f t="shared" si="1"/>
        <v/>
      </c>
      <c r="BE15" s="87" t="str">
        <f t="shared" si="2"/>
        <v/>
      </c>
      <c r="BF15" s="90" t="str">
        <f t="shared" si="3"/>
        <v/>
      </c>
      <c r="BG15" s="65" t="str">
        <f t="shared" si="8"/>
        <v/>
      </c>
      <c r="BH15" s="87" t="str">
        <f t="shared" si="4"/>
        <v/>
      </c>
      <c r="BI15" s="85" t="str">
        <f t="shared" si="5"/>
        <v/>
      </c>
      <c r="BK15" s="19">
        <f t="shared" si="9"/>
        <v>0</v>
      </c>
      <c r="BL15" s="19">
        <f t="shared" si="10"/>
        <v>0</v>
      </c>
    </row>
    <row r="16" spans="1:64" ht="13.8" x14ac:dyDescent="0.3">
      <c r="A16">
        <v>13</v>
      </c>
      <c r="B16" s="39"/>
      <c r="C16" s="19" t="str">
        <f>SchA1!X16</f>
        <v/>
      </c>
      <c r="D16" s="19" t="str">
        <f>SchA1!Y16</f>
        <v/>
      </c>
      <c r="E16" s="20" t="str">
        <f>SchA1!Z16</f>
        <v/>
      </c>
      <c r="F16" s="28" t="str">
        <f>SchA2!X16</f>
        <v/>
      </c>
      <c r="G16" s="28" t="str">
        <f>SchA2!Y16</f>
        <v/>
      </c>
      <c r="H16" s="20" t="str">
        <f>SchA2!Z16</f>
        <v/>
      </c>
      <c r="I16" s="68"/>
      <c r="J16" s="68"/>
      <c r="K16" s="69"/>
      <c r="L16" s="22" t="str">
        <f>'Ex1'!X16</f>
        <v/>
      </c>
      <c r="M16" s="19" t="str">
        <f>'Ex1'!Y16</f>
        <v/>
      </c>
      <c r="N16" s="20" t="str">
        <f>'Ex1'!Z16</f>
        <v/>
      </c>
      <c r="O16" s="19" t="str">
        <f>'Ex2'!X16</f>
        <v/>
      </c>
      <c r="P16" s="19" t="str">
        <f>'Ex2'!Y16</f>
        <v/>
      </c>
      <c r="Q16" s="20" t="str">
        <f>'Ex2'!Z16</f>
        <v/>
      </c>
      <c r="R16" s="28" t="str">
        <f>'Ex3'!X16</f>
        <v/>
      </c>
      <c r="S16" s="28" t="str">
        <f>'Ex3'!Y16</f>
        <v/>
      </c>
      <c r="T16" s="20" t="str">
        <f>'Ex3'!Z16</f>
        <v/>
      </c>
      <c r="U16" s="18"/>
      <c r="V16" s="18"/>
      <c r="W16" s="18"/>
      <c r="X16" s="18"/>
      <c r="Y16" s="18"/>
      <c r="Z16" s="18"/>
      <c r="AA16" s="21"/>
      <c r="AB16" s="50" t="str">
        <f t="shared" si="6"/>
        <v/>
      </c>
      <c r="AC16" s="87" t="str">
        <f t="shared" si="7"/>
        <v/>
      </c>
      <c r="AD16" s="82" t="str">
        <f t="shared" si="0"/>
        <v/>
      </c>
      <c r="AE16" s="22" t="str">
        <f>SchA3!X16</f>
        <v/>
      </c>
      <c r="AF16" s="28" t="str">
        <f>SchA3!Y16</f>
        <v/>
      </c>
      <c r="AG16" s="20" t="str">
        <f>SchA3!Z16</f>
        <v/>
      </c>
      <c r="AH16" s="28" t="str">
        <f>SchA4!X16</f>
        <v/>
      </c>
      <c r="AI16" s="28" t="str">
        <f>SchA4!Y16</f>
        <v/>
      </c>
      <c r="AJ16" s="20" t="str">
        <f>SchA4!Z16</f>
        <v/>
      </c>
      <c r="AK16" s="68"/>
      <c r="AL16" s="68"/>
      <c r="AM16" s="69"/>
      <c r="AN16" s="22" t="str">
        <f>'Ex4'!X16</f>
        <v/>
      </c>
      <c r="AO16" s="28" t="str">
        <f>'Ex4'!Y16</f>
        <v/>
      </c>
      <c r="AP16" s="20" t="str">
        <f>'Ex4'!Z16</f>
        <v/>
      </c>
      <c r="AQ16" s="28" t="str">
        <f>'Ex5'!X16</f>
        <v/>
      </c>
      <c r="AR16" s="28" t="str">
        <f>'Ex5'!Y16</f>
        <v/>
      </c>
      <c r="AS16" s="20" t="str">
        <f>'Ex5'!Z16</f>
        <v/>
      </c>
      <c r="AT16" s="28" t="str">
        <f>'Ex6'!X16</f>
        <v/>
      </c>
      <c r="AU16" s="28" t="str">
        <f>'Ex6'!Y16</f>
        <v/>
      </c>
      <c r="AV16" s="20" t="str">
        <f>'Ex6'!Z16</f>
        <v/>
      </c>
      <c r="AW16" s="18"/>
      <c r="AX16" s="18"/>
      <c r="AY16" s="18"/>
      <c r="AZ16" s="18"/>
      <c r="BA16" s="18"/>
      <c r="BB16" s="18"/>
      <c r="BC16" s="23"/>
      <c r="BD16" s="64" t="str">
        <f t="shared" si="1"/>
        <v/>
      </c>
      <c r="BE16" s="87" t="str">
        <f t="shared" si="2"/>
        <v/>
      </c>
      <c r="BF16" s="90" t="str">
        <f t="shared" si="3"/>
        <v/>
      </c>
      <c r="BG16" s="65" t="str">
        <f t="shared" si="8"/>
        <v/>
      </c>
      <c r="BH16" s="87" t="str">
        <f t="shared" si="4"/>
        <v/>
      </c>
      <c r="BI16" s="85" t="str">
        <f t="shared" si="5"/>
        <v/>
      </c>
      <c r="BK16" s="19">
        <f t="shared" si="9"/>
        <v>0</v>
      </c>
      <c r="BL16" s="19">
        <f t="shared" si="10"/>
        <v>0</v>
      </c>
    </row>
    <row r="17" spans="1:64" ht="13.8" x14ac:dyDescent="0.3">
      <c r="A17">
        <v>14</v>
      </c>
      <c r="B17" s="39"/>
      <c r="C17" s="19" t="str">
        <f>SchA1!X17</f>
        <v/>
      </c>
      <c r="D17" s="19" t="str">
        <f>SchA1!Y17</f>
        <v/>
      </c>
      <c r="E17" s="20" t="str">
        <f>SchA1!Z17</f>
        <v/>
      </c>
      <c r="F17" s="28" t="str">
        <f>SchA2!X17</f>
        <v/>
      </c>
      <c r="G17" s="28" t="str">
        <f>SchA2!Y17</f>
        <v/>
      </c>
      <c r="H17" s="20" t="str">
        <f>SchA2!Z17</f>
        <v/>
      </c>
      <c r="I17" s="68"/>
      <c r="J17" s="68"/>
      <c r="K17" s="69"/>
      <c r="L17" s="22" t="str">
        <f>'Ex1'!X17</f>
        <v/>
      </c>
      <c r="M17" s="19" t="str">
        <f>'Ex1'!Y17</f>
        <v/>
      </c>
      <c r="N17" s="20" t="str">
        <f>'Ex1'!Z17</f>
        <v/>
      </c>
      <c r="O17" s="19" t="str">
        <f>'Ex2'!X17</f>
        <v/>
      </c>
      <c r="P17" s="19" t="str">
        <f>'Ex2'!Y17</f>
        <v/>
      </c>
      <c r="Q17" s="20" t="str">
        <f>'Ex2'!Z17</f>
        <v/>
      </c>
      <c r="R17" s="28" t="str">
        <f>'Ex3'!X17</f>
        <v/>
      </c>
      <c r="S17" s="28" t="str">
        <f>'Ex3'!Y17</f>
        <v/>
      </c>
      <c r="T17" s="20" t="str">
        <f>'Ex3'!Z17</f>
        <v/>
      </c>
      <c r="U17" s="18"/>
      <c r="V17" s="18"/>
      <c r="W17" s="18"/>
      <c r="X17" s="18"/>
      <c r="Y17" s="18"/>
      <c r="Z17" s="18"/>
      <c r="AA17" s="21"/>
      <c r="AB17" s="50" t="str">
        <f t="shared" si="6"/>
        <v/>
      </c>
      <c r="AC17" s="87" t="str">
        <f t="shared" si="7"/>
        <v/>
      </c>
      <c r="AD17" s="82" t="str">
        <f t="shared" si="0"/>
        <v/>
      </c>
      <c r="AE17" s="22" t="str">
        <f>SchA3!X17</f>
        <v/>
      </c>
      <c r="AF17" s="28" t="str">
        <f>SchA3!Y17</f>
        <v/>
      </c>
      <c r="AG17" s="20" t="str">
        <f>SchA3!Z17</f>
        <v/>
      </c>
      <c r="AH17" s="28" t="str">
        <f>SchA4!X17</f>
        <v/>
      </c>
      <c r="AI17" s="28" t="str">
        <f>SchA4!Y17</f>
        <v/>
      </c>
      <c r="AJ17" s="20" t="str">
        <f>SchA4!Z17</f>
        <v/>
      </c>
      <c r="AK17" s="68"/>
      <c r="AL17" s="68"/>
      <c r="AM17" s="69"/>
      <c r="AN17" s="22" t="str">
        <f>'Ex4'!X17</f>
        <v/>
      </c>
      <c r="AO17" s="28" t="str">
        <f>'Ex4'!Y17</f>
        <v/>
      </c>
      <c r="AP17" s="20" t="str">
        <f>'Ex4'!Z17</f>
        <v/>
      </c>
      <c r="AQ17" s="28" t="str">
        <f>'Ex5'!X17</f>
        <v/>
      </c>
      <c r="AR17" s="28" t="str">
        <f>'Ex5'!Y17</f>
        <v/>
      </c>
      <c r="AS17" s="20" t="str">
        <f>'Ex5'!Z17</f>
        <v/>
      </c>
      <c r="AT17" s="28" t="str">
        <f>'Ex6'!X17</f>
        <v/>
      </c>
      <c r="AU17" s="28" t="str">
        <f>'Ex6'!Y17</f>
        <v/>
      </c>
      <c r="AV17" s="20" t="str">
        <f>'Ex6'!Z17</f>
        <v/>
      </c>
      <c r="AW17" s="18"/>
      <c r="AX17" s="18"/>
      <c r="AY17" s="18"/>
      <c r="AZ17" s="18"/>
      <c r="BA17" s="18"/>
      <c r="BB17" s="18"/>
      <c r="BC17" s="23"/>
      <c r="BD17" s="64" t="str">
        <f t="shared" si="1"/>
        <v/>
      </c>
      <c r="BE17" s="87" t="str">
        <f t="shared" si="2"/>
        <v/>
      </c>
      <c r="BF17" s="90" t="str">
        <f t="shared" si="3"/>
        <v/>
      </c>
      <c r="BG17" s="65" t="str">
        <f t="shared" si="8"/>
        <v/>
      </c>
      <c r="BH17" s="87" t="str">
        <f t="shared" si="4"/>
        <v/>
      </c>
      <c r="BI17" s="85" t="str">
        <f t="shared" si="5"/>
        <v/>
      </c>
      <c r="BK17" s="19">
        <f t="shared" si="9"/>
        <v>0</v>
      </c>
      <c r="BL17" s="19">
        <f t="shared" si="10"/>
        <v>0</v>
      </c>
    </row>
    <row r="18" spans="1:64" ht="13.8" x14ac:dyDescent="0.3">
      <c r="A18">
        <v>15</v>
      </c>
      <c r="B18" s="39"/>
      <c r="C18" s="19" t="str">
        <f>SchA1!X18</f>
        <v/>
      </c>
      <c r="D18" s="19" t="str">
        <f>SchA1!Y18</f>
        <v/>
      </c>
      <c r="E18" s="20" t="str">
        <f>SchA1!Z18</f>
        <v/>
      </c>
      <c r="F18" s="28" t="str">
        <f>SchA2!X18</f>
        <v/>
      </c>
      <c r="G18" s="28" t="str">
        <f>SchA2!Y18</f>
        <v/>
      </c>
      <c r="H18" s="20" t="str">
        <f>SchA2!Z18</f>
        <v/>
      </c>
      <c r="I18" s="68"/>
      <c r="J18" s="68"/>
      <c r="K18" s="69"/>
      <c r="L18" s="22" t="str">
        <f>'Ex1'!X18</f>
        <v/>
      </c>
      <c r="M18" s="19" t="str">
        <f>'Ex1'!Y18</f>
        <v/>
      </c>
      <c r="N18" s="20" t="str">
        <f>'Ex1'!Z18</f>
        <v/>
      </c>
      <c r="O18" s="19" t="str">
        <f>'Ex2'!X18</f>
        <v/>
      </c>
      <c r="P18" s="19" t="str">
        <f>'Ex2'!Y18</f>
        <v/>
      </c>
      <c r="Q18" s="20" t="str">
        <f>'Ex2'!Z18</f>
        <v/>
      </c>
      <c r="R18" s="28" t="str">
        <f>'Ex3'!X18</f>
        <v/>
      </c>
      <c r="S18" s="28" t="str">
        <f>'Ex3'!Y18</f>
        <v/>
      </c>
      <c r="T18" s="20" t="str">
        <f>'Ex3'!Z18</f>
        <v/>
      </c>
      <c r="U18" s="18"/>
      <c r="V18" s="18"/>
      <c r="W18" s="18"/>
      <c r="X18" s="18"/>
      <c r="Y18" s="18"/>
      <c r="Z18" s="18"/>
      <c r="AA18" s="21"/>
      <c r="AB18" s="50" t="str">
        <f t="shared" si="6"/>
        <v/>
      </c>
      <c r="AC18" s="87" t="str">
        <f t="shared" si="7"/>
        <v/>
      </c>
      <c r="AD18" s="82" t="str">
        <f t="shared" si="0"/>
        <v/>
      </c>
      <c r="AE18" s="22" t="str">
        <f>SchA3!X18</f>
        <v/>
      </c>
      <c r="AF18" s="28" t="str">
        <f>SchA3!Y18</f>
        <v/>
      </c>
      <c r="AG18" s="20" t="str">
        <f>SchA3!Z18</f>
        <v/>
      </c>
      <c r="AH18" s="28" t="str">
        <f>SchA4!X18</f>
        <v/>
      </c>
      <c r="AI18" s="28" t="str">
        <f>SchA4!Y18</f>
        <v/>
      </c>
      <c r="AJ18" s="20" t="str">
        <f>SchA4!Z18</f>
        <v/>
      </c>
      <c r="AK18" s="68"/>
      <c r="AL18" s="68"/>
      <c r="AM18" s="69"/>
      <c r="AN18" s="22" t="str">
        <f>'Ex4'!X18</f>
        <v/>
      </c>
      <c r="AO18" s="28" t="str">
        <f>'Ex4'!Y18</f>
        <v/>
      </c>
      <c r="AP18" s="20" t="str">
        <f>'Ex4'!Z18</f>
        <v/>
      </c>
      <c r="AQ18" s="28" t="str">
        <f>'Ex5'!X18</f>
        <v/>
      </c>
      <c r="AR18" s="28" t="str">
        <f>'Ex5'!Y18</f>
        <v/>
      </c>
      <c r="AS18" s="20" t="str">
        <f>'Ex5'!Z18</f>
        <v/>
      </c>
      <c r="AT18" s="28" t="str">
        <f>'Ex6'!X18</f>
        <v/>
      </c>
      <c r="AU18" s="28" t="str">
        <f>'Ex6'!Y18</f>
        <v/>
      </c>
      <c r="AV18" s="20" t="str">
        <f>'Ex6'!Z18</f>
        <v/>
      </c>
      <c r="AW18" s="18"/>
      <c r="AX18" s="18"/>
      <c r="AY18" s="18"/>
      <c r="AZ18" s="18"/>
      <c r="BA18" s="18"/>
      <c r="BB18" s="18"/>
      <c r="BC18" s="23"/>
      <c r="BD18" s="64" t="str">
        <f t="shared" si="1"/>
        <v/>
      </c>
      <c r="BE18" s="87" t="str">
        <f t="shared" si="2"/>
        <v/>
      </c>
      <c r="BF18" s="90" t="str">
        <f t="shared" si="3"/>
        <v/>
      </c>
      <c r="BG18" s="65" t="str">
        <f t="shared" si="8"/>
        <v/>
      </c>
      <c r="BH18" s="87" t="str">
        <f t="shared" si="4"/>
        <v/>
      </c>
      <c r="BI18" s="85" t="str">
        <f t="shared" si="5"/>
        <v/>
      </c>
      <c r="BK18" s="19">
        <f t="shared" si="9"/>
        <v>0</v>
      </c>
      <c r="BL18" s="19">
        <f t="shared" si="10"/>
        <v>0</v>
      </c>
    </row>
    <row r="19" spans="1:64" ht="13.8" x14ac:dyDescent="0.3">
      <c r="A19">
        <v>16</v>
      </c>
      <c r="B19" s="39"/>
      <c r="C19" s="19" t="str">
        <f>SchA1!X19</f>
        <v/>
      </c>
      <c r="D19" s="19" t="str">
        <f>SchA1!Y19</f>
        <v/>
      </c>
      <c r="E19" s="20" t="str">
        <f>SchA1!Z19</f>
        <v/>
      </c>
      <c r="F19" s="28" t="str">
        <f>SchA2!X19</f>
        <v/>
      </c>
      <c r="G19" s="28" t="str">
        <f>SchA2!Y19</f>
        <v/>
      </c>
      <c r="H19" s="20" t="str">
        <f>SchA2!Z19</f>
        <v/>
      </c>
      <c r="I19" s="68"/>
      <c r="J19" s="68"/>
      <c r="K19" s="69"/>
      <c r="L19" s="22" t="str">
        <f>'Ex1'!X19</f>
        <v/>
      </c>
      <c r="M19" s="19" t="str">
        <f>'Ex1'!Y19</f>
        <v/>
      </c>
      <c r="N19" s="20" t="str">
        <f>'Ex1'!Z19</f>
        <v/>
      </c>
      <c r="O19" s="19" t="str">
        <f>'Ex2'!X19</f>
        <v/>
      </c>
      <c r="P19" s="19" t="str">
        <f>'Ex2'!Y19</f>
        <v/>
      </c>
      <c r="Q19" s="20" t="str">
        <f>'Ex2'!Z19</f>
        <v/>
      </c>
      <c r="R19" s="28" t="str">
        <f>'Ex3'!X19</f>
        <v/>
      </c>
      <c r="S19" s="28" t="str">
        <f>'Ex3'!Y19</f>
        <v/>
      </c>
      <c r="T19" s="20" t="str">
        <f>'Ex3'!Z19</f>
        <v/>
      </c>
      <c r="U19" s="18"/>
      <c r="V19" s="18"/>
      <c r="W19" s="18"/>
      <c r="X19" s="18"/>
      <c r="Y19" s="18"/>
      <c r="Z19" s="18"/>
      <c r="AA19" s="21"/>
      <c r="AB19" s="50" t="str">
        <f t="shared" si="6"/>
        <v/>
      </c>
      <c r="AC19" s="87" t="str">
        <f t="shared" si="7"/>
        <v/>
      </c>
      <c r="AD19" s="82" t="str">
        <f t="shared" si="0"/>
        <v/>
      </c>
      <c r="AE19" s="22" t="str">
        <f>SchA3!X19</f>
        <v/>
      </c>
      <c r="AF19" s="28" t="str">
        <f>SchA3!Y19</f>
        <v/>
      </c>
      <c r="AG19" s="20" t="str">
        <f>SchA3!Z19</f>
        <v/>
      </c>
      <c r="AH19" s="28" t="str">
        <f>SchA4!X19</f>
        <v/>
      </c>
      <c r="AI19" s="28" t="str">
        <f>SchA4!Y19</f>
        <v/>
      </c>
      <c r="AJ19" s="20" t="str">
        <f>SchA4!Z19</f>
        <v/>
      </c>
      <c r="AK19" s="68"/>
      <c r="AL19" s="68"/>
      <c r="AM19" s="69"/>
      <c r="AN19" s="22" t="str">
        <f>'Ex4'!X19</f>
        <v/>
      </c>
      <c r="AO19" s="28" t="str">
        <f>'Ex4'!Y19</f>
        <v/>
      </c>
      <c r="AP19" s="20" t="str">
        <f>'Ex4'!Z19</f>
        <v/>
      </c>
      <c r="AQ19" s="28" t="str">
        <f>'Ex5'!X19</f>
        <v/>
      </c>
      <c r="AR19" s="28" t="str">
        <f>'Ex5'!Y19</f>
        <v/>
      </c>
      <c r="AS19" s="20" t="str">
        <f>'Ex5'!Z19</f>
        <v/>
      </c>
      <c r="AT19" s="28" t="str">
        <f>'Ex6'!X19</f>
        <v/>
      </c>
      <c r="AU19" s="28" t="str">
        <f>'Ex6'!Y19</f>
        <v/>
      </c>
      <c r="AV19" s="20" t="str">
        <f>'Ex6'!Z19</f>
        <v/>
      </c>
      <c r="AW19" s="18"/>
      <c r="AX19" s="18"/>
      <c r="AY19" s="18"/>
      <c r="AZ19" s="18"/>
      <c r="BA19" s="18"/>
      <c r="BB19" s="18"/>
      <c r="BC19" s="23"/>
      <c r="BD19" s="64" t="str">
        <f t="shared" si="1"/>
        <v/>
      </c>
      <c r="BE19" s="87" t="str">
        <f t="shared" si="2"/>
        <v/>
      </c>
      <c r="BF19" s="90" t="str">
        <f t="shared" si="3"/>
        <v/>
      </c>
      <c r="BG19" s="65" t="str">
        <f t="shared" si="8"/>
        <v/>
      </c>
      <c r="BH19" s="87" t="str">
        <f t="shared" si="4"/>
        <v/>
      </c>
      <c r="BI19" s="85" t="str">
        <f t="shared" si="5"/>
        <v/>
      </c>
      <c r="BK19" s="19">
        <f t="shared" si="9"/>
        <v>0</v>
      </c>
      <c r="BL19" s="19">
        <f t="shared" si="10"/>
        <v>0</v>
      </c>
    </row>
    <row r="20" spans="1:64" ht="13.8" x14ac:dyDescent="0.3">
      <c r="A20">
        <v>17</v>
      </c>
      <c r="B20" s="39"/>
      <c r="C20" s="19" t="str">
        <f>SchA1!X20</f>
        <v/>
      </c>
      <c r="D20" s="19" t="str">
        <f>SchA1!Y20</f>
        <v/>
      </c>
      <c r="E20" s="20" t="str">
        <f>SchA1!Z20</f>
        <v/>
      </c>
      <c r="F20" s="28" t="str">
        <f>SchA2!X20</f>
        <v/>
      </c>
      <c r="G20" s="28" t="str">
        <f>SchA2!Y20</f>
        <v/>
      </c>
      <c r="H20" s="20" t="str">
        <f>SchA2!Z20</f>
        <v/>
      </c>
      <c r="I20" s="68"/>
      <c r="J20" s="68"/>
      <c r="K20" s="69"/>
      <c r="L20" s="22" t="str">
        <f>'Ex1'!X20</f>
        <v/>
      </c>
      <c r="M20" s="19" t="str">
        <f>'Ex1'!Y20</f>
        <v/>
      </c>
      <c r="N20" s="20" t="str">
        <f>'Ex1'!Z20</f>
        <v/>
      </c>
      <c r="O20" s="19" t="str">
        <f>'Ex2'!X20</f>
        <v/>
      </c>
      <c r="P20" s="19" t="str">
        <f>'Ex2'!Y20</f>
        <v/>
      </c>
      <c r="Q20" s="20" t="str">
        <f>'Ex2'!Z20</f>
        <v/>
      </c>
      <c r="R20" s="28" t="str">
        <f>'Ex3'!X20</f>
        <v/>
      </c>
      <c r="S20" s="28" t="str">
        <f>'Ex3'!Y20</f>
        <v/>
      </c>
      <c r="T20" s="20" t="str">
        <f>'Ex3'!Z20</f>
        <v/>
      </c>
      <c r="U20" s="18"/>
      <c r="V20" s="18"/>
      <c r="W20" s="18"/>
      <c r="X20" s="18"/>
      <c r="Y20" s="18"/>
      <c r="Z20" s="18"/>
      <c r="AA20" s="21"/>
      <c r="AB20" s="50" t="str">
        <f t="shared" si="6"/>
        <v/>
      </c>
      <c r="AC20" s="87" t="str">
        <f t="shared" si="7"/>
        <v/>
      </c>
      <c r="AD20" s="82" t="str">
        <f t="shared" si="0"/>
        <v/>
      </c>
      <c r="AE20" s="22" t="str">
        <f>SchA3!X20</f>
        <v/>
      </c>
      <c r="AF20" s="28" t="str">
        <f>SchA3!Y20</f>
        <v/>
      </c>
      <c r="AG20" s="20" t="str">
        <f>SchA3!Z20</f>
        <v/>
      </c>
      <c r="AH20" s="28" t="str">
        <f>SchA4!X20</f>
        <v/>
      </c>
      <c r="AI20" s="28" t="str">
        <f>SchA4!Y20</f>
        <v/>
      </c>
      <c r="AJ20" s="20" t="str">
        <f>SchA4!Z20</f>
        <v/>
      </c>
      <c r="AK20" s="68"/>
      <c r="AL20" s="68"/>
      <c r="AM20" s="69"/>
      <c r="AN20" s="22" t="str">
        <f>'Ex4'!X20</f>
        <v/>
      </c>
      <c r="AO20" s="28" t="str">
        <f>'Ex4'!Y20</f>
        <v/>
      </c>
      <c r="AP20" s="20" t="str">
        <f>'Ex4'!Z20</f>
        <v/>
      </c>
      <c r="AQ20" s="28" t="str">
        <f>'Ex5'!X20</f>
        <v/>
      </c>
      <c r="AR20" s="28" t="str">
        <f>'Ex5'!Y20</f>
        <v/>
      </c>
      <c r="AS20" s="20" t="str">
        <f>'Ex5'!Z20</f>
        <v/>
      </c>
      <c r="AT20" s="28" t="str">
        <f>'Ex6'!X20</f>
        <v/>
      </c>
      <c r="AU20" s="28" t="str">
        <f>'Ex6'!Y20</f>
        <v/>
      </c>
      <c r="AV20" s="20" t="str">
        <f>'Ex6'!Z20</f>
        <v/>
      </c>
      <c r="AW20" s="18"/>
      <c r="AX20" s="18"/>
      <c r="AY20" s="18"/>
      <c r="AZ20" s="18"/>
      <c r="BA20" s="18"/>
      <c r="BB20" s="18"/>
      <c r="BC20" s="23"/>
      <c r="BD20" s="64" t="str">
        <f t="shared" si="1"/>
        <v/>
      </c>
      <c r="BE20" s="87" t="str">
        <f t="shared" si="2"/>
        <v/>
      </c>
      <c r="BF20" s="90" t="str">
        <f t="shared" si="3"/>
        <v/>
      </c>
      <c r="BG20" s="65" t="str">
        <f t="shared" si="8"/>
        <v/>
      </c>
      <c r="BH20" s="87" t="str">
        <f t="shared" si="4"/>
        <v/>
      </c>
      <c r="BI20" s="85" t="str">
        <f t="shared" si="5"/>
        <v/>
      </c>
      <c r="BK20" s="19">
        <f t="shared" si="9"/>
        <v>0</v>
      </c>
      <c r="BL20" s="19">
        <f t="shared" si="10"/>
        <v>0</v>
      </c>
    </row>
    <row r="21" spans="1:64" ht="15.75" customHeight="1" x14ac:dyDescent="0.3">
      <c r="A21">
        <v>18</v>
      </c>
      <c r="B21" s="39"/>
      <c r="C21" s="19" t="str">
        <f>SchA1!X21</f>
        <v/>
      </c>
      <c r="D21" s="19" t="str">
        <f>SchA1!Y21</f>
        <v/>
      </c>
      <c r="E21" s="20" t="str">
        <f>SchA1!Z21</f>
        <v/>
      </c>
      <c r="F21" s="28" t="str">
        <f>SchA2!X21</f>
        <v/>
      </c>
      <c r="G21" s="28" t="str">
        <f>SchA2!Y21</f>
        <v/>
      </c>
      <c r="H21" s="20" t="str">
        <f>SchA2!Z21</f>
        <v/>
      </c>
      <c r="I21" s="68"/>
      <c r="J21" s="68"/>
      <c r="K21" s="69"/>
      <c r="L21" s="22" t="str">
        <f>'Ex1'!X21</f>
        <v/>
      </c>
      <c r="M21" s="19" t="str">
        <f>'Ex1'!Y21</f>
        <v/>
      </c>
      <c r="N21" s="20" t="str">
        <f>'Ex1'!Z21</f>
        <v/>
      </c>
      <c r="O21" s="19" t="str">
        <f>'Ex2'!X21</f>
        <v/>
      </c>
      <c r="P21" s="19" t="str">
        <f>'Ex2'!Y21</f>
        <v/>
      </c>
      <c r="Q21" s="20" t="str">
        <f>'Ex2'!Z21</f>
        <v/>
      </c>
      <c r="R21" s="28" t="str">
        <f>'Ex3'!X21</f>
        <v/>
      </c>
      <c r="S21" s="28" t="str">
        <f>'Ex3'!Y21</f>
        <v/>
      </c>
      <c r="T21" s="20" t="str">
        <f>'Ex3'!Z21</f>
        <v/>
      </c>
      <c r="U21" s="18"/>
      <c r="V21" s="18"/>
      <c r="W21" s="18"/>
      <c r="X21" s="18"/>
      <c r="Y21" s="18"/>
      <c r="Z21" s="18"/>
      <c r="AA21" s="21"/>
      <c r="AB21" s="50" t="str">
        <f t="shared" si="6"/>
        <v/>
      </c>
      <c r="AC21" s="87" t="str">
        <f t="shared" si="7"/>
        <v/>
      </c>
      <c r="AD21" s="82" t="str">
        <f t="shared" si="0"/>
        <v/>
      </c>
      <c r="AE21" s="22" t="str">
        <f>SchA3!X21</f>
        <v/>
      </c>
      <c r="AF21" s="28" t="str">
        <f>SchA3!Y21</f>
        <v/>
      </c>
      <c r="AG21" s="20" t="str">
        <f>SchA3!Z21</f>
        <v/>
      </c>
      <c r="AH21" s="28" t="str">
        <f>SchA4!X21</f>
        <v/>
      </c>
      <c r="AI21" s="28" t="str">
        <f>SchA4!Y21</f>
        <v/>
      </c>
      <c r="AJ21" s="20" t="str">
        <f>SchA4!Z21</f>
        <v/>
      </c>
      <c r="AK21" s="68"/>
      <c r="AL21" s="68"/>
      <c r="AM21" s="69"/>
      <c r="AN21" s="22" t="str">
        <f>'Ex4'!X21</f>
        <v/>
      </c>
      <c r="AO21" s="28" t="str">
        <f>'Ex4'!Y21</f>
        <v/>
      </c>
      <c r="AP21" s="20" t="str">
        <f>'Ex4'!Z21</f>
        <v/>
      </c>
      <c r="AQ21" s="28" t="str">
        <f>'Ex5'!X21</f>
        <v/>
      </c>
      <c r="AR21" s="28" t="str">
        <f>'Ex5'!Y21</f>
        <v/>
      </c>
      <c r="AS21" s="20" t="str">
        <f>'Ex5'!Z21</f>
        <v/>
      </c>
      <c r="AT21" s="28" t="str">
        <f>'Ex6'!X21</f>
        <v/>
      </c>
      <c r="AU21" s="28" t="str">
        <f>'Ex6'!Y21</f>
        <v/>
      </c>
      <c r="AV21" s="20" t="str">
        <f>'Ex6'!Z21</f>
        <v/>
      </c>
      <c r="AW21" s="18"/>
      <c r="AX21" s="18"/>
      <c r="AY21" s="18"/>
      <c r="AZ21" s="18"/>
      <c r="BA21" s="18"/>
      <c r="BB21" s="18"/>
      <c r="BC21" s="23"/>
      <c r="BD21" s="64" t="str">
        <f t="shared" si="1"/>
        <v/>
      </c>
      <c r="BE21" s="87" t="str">
        <f t="shared" si="2"/>
        <v/>
      </c>
      <c r="BF21" s="90" t="str">
        <f t="shared" si="3"/>
        <v/>
      </c>
      <c r="BG21" s="65" t="str">
        <f t="shared" si="8"/>
        <v/>
      </c>
      <c r="BH21" s="87" t="str">
        <f t="shared" si="4"/>
        <v/>
      </c>
      <c r="BI21" s="85" t="str">
        <f t="shared" si="5"/>
        <v/>
      </c>
      <c r="BK21" s="19">
        <f t="shared" si="9"/>
        <v>0</v>
      </c>
      <c r="BL21" s="19">
        <f t="shared" si="10"/>
        <v>0</v>
      </c>
    </row>
    <row r="22" spans="1:64" ht="13.8" x14ac:dyDescent="0.3">
      <c r="A22">
        <v>19</v>
      </c>
      <c r="B22" s="39"/>
      <c r="C22" s="19" t="str">
        <f>SchA1!X22</f>
        <v/>
      </c>
      <c r="D22" s="19" t="str">
        <f>SchA1!Y22</f>
        <v/>
      </c>
      <c r="E22" s="20" t="str">
        <f>SchA1!Z22</f>
        <v/>
      </c>
      <c r="F22" s="28" t="str">
        <f>SchA2!X22</f>
        <v/>
      </c>
      <c r="G22" s="28" t="str">
        <f>SchA2!Y22</f>
        <v/>
      </c>
      <c r="H22" s="20" t="str">
        <f>SchA2!Z22</f>
        <v/>
      </c>
      <c r="I22" s="68"/>
      <c r="J22" s="68"/>
      <c r="K22" s="69"/>
      <c r="L22" s="22" t="str">
        <f>'Ex1'!X22</f>
        <v/>
      </c>
      <c r="M22" s="19" t="str">
        <f>'Ex1'!Y22</f>
        <v/>
      </c>
      <c r="N22" s="20" t="str">
        <f>'Ex1'!Z22</f>
        <v/>
      </c>
      <c r="O22" s="19" t="str">
        <f>'Ex2'!X22</f>
        <v/>
      </c>
      <c r="P22" s="19" t="str">
        <f>'Ex2'!Y22</f>
        <v/>
      </c>
      <c r="Q22" s="20" t="str">
        <f>'Ex2'!Z22</f>
        <v/>
      </c>
      <c r="R22" s="28" t="str">
        <f>'Ex3'!X22</f>
        <v/>
      </c>
      <c r="S22" s="28" t="str">
        <f>'Ex3'!Y22</f>
        <v/>
      </c>
      <c r="T22" s="20" t="str">
        <f>'Ex3'!Z22</f>
        <v/>
      </c>
      <c r="U22" s="18"/>
      <c r="V22" s="18"/>
      <c r="W22" s="18"/>
      <c r="X22" s="18"/>
      <c r="Y22" s="18"/>
      <c r="Z22" s="18"/>
      <c r="AA22" s="21"/>
      <c r="AB22" s="50" t="str">
        <f t="shared" si="6"/>
        <v/>
      </c>
      <c r="AC22" s="87" t="str">
        <f t="shared" si="7"/>
        <v/>
      </c>
      <c r="AD22" s="82" t="str">
        <f t="shared" si="0"/>
        <v/>
      </c>
      <c r="AE22" s="22" t="str">
        <f>SchA3!X22</f>
        <v/>
      </c>
      <c r="AF22" s="28" t="str">
        <f>SchA3!Y22</f>
        <v/>
      </c>
      <c r="AG22" s="20" t="str">
        <f>SchA3!Z22</f>
        <v/>
      </c>
      <c r="AH22" s="28" t="str">
        <f>SchA4!X22</f>
        <v/>
      </c>
      <c r="AI22" s="28" t="str">
        <f>SchA4!Y22</f>
        <v/>
      </c>
      <c r="AJ22" s="20" t="str">
        <f>SchA4!Z22</f>
        <v/>
      </c>
      <c r="AK22" s="68"/>
      <c r="AL22" s="68"/>
      <c r="AM22" s="69"/>
      <c r="AN22" s="22" t="str">
        <f>'Ex4'!X22</f>
        <v/>
      </c>
      <c r="AO22" s="28" t="str">
        <f>'Ex4'!Y22</f>
        <v/>
      </c>
      <c r="AP22" s="20" t="str">
        <f>'Ex4'!Z22</f>
        <v/>
      </c>
      <c r="AQ22" s="28" t="str">
        <f>'Ex5'!X22</f>
        <v/>
      </c>
      <c r="AR22" s="28" t="str">
        <f>'Ex5'!Y22</f>
        <v/>
      </c>
      <c r="AS22" s="20" t="str">
        <f>'Ex5'!Z22</f>
        <v/>
      </c>
      <c r="AT22" s="28" t="str">
        <f>'Ex6'!X22</f>
        <v/>
      </c>
      <c r="AU22" s="28" t="str">
        <f>'Ex6'!Y22</f>
        <v/>
      </c>
      <c r="AV22" s="20" t="str">
        <f>'Ex6'!Z22</f>
        <v/>
      </c>
      <c r="AW22" s="18"/>
      <c r="AX22" s="18"/>
      <c r="AY22" s="18"/>
      <c r="AZ22" s="18"/>
      <c r="BA22" s="18"/>
      <c r="BB22" s="18"/>
      <c r="BC22" s="23"/>
      <c r="BD22" s="64" t="str">
        <f t="shared" si="1"/>
        <v/>
      </c>
      <c r="BE22" s="87" t="str">
        <f t="shared" si="2"/>
        <v/>
      </c>
      <c r="BF22" s="90" t="str">
        <f t="shared" si="3"/>
        <v/>
      </c>
      <c r="BG22" s="65" t="str">
        <f t="shared" si="8"/>
        <v/>
      </c>
      <c r="BH22" s="87" t="str">
        <f t="shared" si="4"/>
        <v/>
      </c>
      <c r="BI22" s="85" t="str">
        <f t="shared" si="5"/>
        <v/>
      </c>
      <c r="BK22" s="19">
        <f t="shared" si="9"/>
        <v>0</v>
      </c>
      <c r="BL22" s="19">
        <f t="shared" si="10"/>
        <v>0</v>
      </c>
    </row>
    <row r="23" spans="1:64" ht="13.8" x14ac:dyDescent="0.3">
      <c r="A23">
        <v>20</v>
      </c>
      <c r="B23" s="39"/>
      <c r="C23" s="19" t="str">
        <f>SchA1!X23</f>
        <v/>
      </c>
      <c r="D23" s="19" t="str">
        <f>SchA1!Y23</f>
        <v/>
      </c>
      <c r="E23" s="20" t="str">
        <f>SchA1!Z23</f>
        <v/>
      </c>
      <c r="F23" s="28" t="str">
        <f>SchA2!X23</f>
        <v/>
      </c>
      <c r="G23" s="28" t="str">
        <f>SchA2!Y23</f>
        <v/>
      </c>
      <c r="H23" s="20" t="str">
        <f>SchA2!Z23</f>
        <v/>
      </c>
      <c r="I23" s="68"/>
      <c r="J23" s="68"/>
      <c r="K23" s="69"/>
      <c r="L23" s="22" t="str">
        <f>'Ex1'!X23</f>
        <v/>
      </c>
      <c r="M23" s="19" t="str">
        <f>'Ex1'!Y23</f>
        <v/>
      </c>
      <c r="N23" s="20" t="str">
        <f>'Ex1'!Z23</f>
        <v/>
      </c>
      <c r="O23" s="19" t="str">
        <f>'Ex2'!X23</f>
        <v/>
      </c>
      <c r="P23" s="19" t="str">
        <f>'Ex2'!Y23</f>
        <v/>
      </c>
      <c r="Q23" s="20" t="str">
        <f>'Ex2'!Z23</f>
        <v/>
      </c>
      <c r="R23" s="28" t="str">
        <f>'Ex3'!X23</f>
        <v/>
      </c>
      <c r="S23" s="28" t="str">
        <f>'Ex3'!Y23</f>
        <v/>
      </c>
      <c r="T23" s="20" t="str">
        <f>'Ex3'!Z23</f>
        <v/>
      </c>
      <c r="U23" s="18"/>
      <c r="V23" s="18"/>
      <c r="W23" s="18"/>
      <c r="X23" s="18"/>
      <c r="Y23" s="18"/>
      <c r="Z23" s="18"/>
      <c r="AA23" s="21"/>
      <c r="AB23" s="50" t="str">
        <f t="shared" si="6"/>
        <v/>
      </c>
      <c r="AC23" s="87" t="str">
        <f t="shared" si="7"/>
        <v/>
      </c>
      <c r="AD23" s="82" t="str">
        <f t="shared" si="0"/>
        <v/>
      </c>
      <c r="AE23" s="22" t="str">
        <f>SchA3!X23</f>
        <v/>
      </c>
      <c r="AF23" s="28" t="str">
        <f>SchA3!Y23</f>
        <v/>
      </c>
      <c r="AG23" s="20" t="str">
        <f>SchA3!Z23</f>
        <v/>
      </c>
      <c r="AH23" s="28" t="str">
        <f>SchA4!X23</f>
        <v/>
      </c>
      <c r="AI23" s="28" t="str">
        <f>SchA4!Y23</f>
        <v/>
      </c>
      <c r="AJ23" s="20" t="str">
        <f>SchA4!Z23</f>
        <v/>
      </c>
      <c r="AK23" s="68"/>
      <c r="AL23" s="68"/>
      <c r="AM23" s="69"/>
      <c r="AN23" s="22" t="str">
        <f>'Ex4'!X23</f>
        <v/>
      </c>
      <c r="AO23" s="28" t="str">
        <f>'Ex4'!Y23</f>
        <v/>
      </c>
      <c r="AP23" s="20" t="str">
        <f>'Ex4'!Z23</f>
        <v/>
      </c>
      <c r="AQ23" s="28" t="str">
        <f>'Ex5'!X23</f>
        <v/>
      </c>
      <c r="AR23" s="28" t="str">
        <f>'Ex5'!Y23</f>
        <v/>
      </c>
      <c r="AS23" s="20" t="str">
        <f>'Ex5'!Z23</f>
        <v/>
      </c>
      <c r="AT23" s="28" t="str">
        <f>'Ex6'!X23</f>
        <v/>
      </c>
      <c r="AU23" s="28" t="str">
        <f>'Ex6'!Y23</f>
        <v/>
      </c>
      <c r="AV23" s="20" t="str">
        <f>'Ex6'!Z23</f>
        <v/>
      </c>
      <c r="AW23" s="18"/>
      <c r="AX23" s="18"/>
      <c r="AY23" s="18"/>
      <c r="AZ23" s="18"/>
      <c r="BA23" s="18"/>
      <c r="BB23" s="18"/>
      <c r="BC23" s="23"/>
      <c r="BD23" s="64" t="str">
        <f t="shared" si="1"/>
        <v/>
      </c>
      <c r="BE23" s="87" t="str">
        <f t="shared" si="2"/>
        <v/>
      </c>
      <c r="BF23" s="90" t="str">
        <f t="shared" si="3"/>
        <v/>
      </c>
      <c r="BG23" s="65" t="str">
        <f t="shared" si="8"/>
        <v/>
      </c>
      <c r="BH23" s="87" t="str">
        <f t="shared" si="4"/>
        <v/>
      </c>
      <c r="BI23" s="85" t="str">
        <f t="shared" si="5"/>
        <v/>
      </c>
      <c r="BK23" s="19">
        <f t="shared" si="9"/>
        <v>0</v>
      </c>
      <c r="BL23" s="19">
        <f t="shared" si="10"/>
        <v>0</v>
      </c>
    </row>
    <row r="24" spans="1:64" ht="13.8" x14ac:dyDescent="0.3">
      <c r="A24">
        <v>21</v>
      </c>
      <c r="B24" s="39"/>
      <c r="C24" s="19" t="str">
        <f>SchA1!X24</f>
        <v/>
      </c>
      <c r="D24" s="19" t="str">
        <f>SchA1!Y24</f>
        <v/>
      </c>
      <c r="E24" s="20" t="str">
        <f>SchA1!Z24</f>
        <v/>
      </c>
      <c r="F24" s="28" t="str">
        <f>SchA2!X24</f>
        <v/>
      </c>
      <c r="G24" s="28" t="str">
        <f>SchA2!Y24</f>
        <v/>
      </c>
      <c r="H24" s="20" t="str">
        <f>SchA2!Z24</f>
        <v/>
      </c>
      <c r="I24" s="68"/>
      <c r="J24" s="68"/>
      <c r="K24" s="69"/>
      <c r="L24" s="22" t="str">
        <f>'Ex1'!X24</f>
        <v/>
      </c>
      <c r="M24" s="19" t="str">
        <f>'Ex1'!Y24</f>
        <v/>
      </c>
      <c r="N24" s="20" t="str">
        <f>'Ex1'!Z24</f>
        <v/>
      </c>
      <c r="O24" s="19" t="str">
        <f>'Ex2'!X24</f>
        <v/>
      </c>
      <c r="P24" s="19" t="str">
        <f>'Ex2'!Y24</f>
        <v/>
      </c>
      <c r="Q24" s="20" t="str">
        <f>'Ex2'!Z24</f>
        <v/>
      </c>
      <c r="R24" s="28" t="str">
        <f>'Ex3'!X24</f>
        <v/>
      </c>
      <c r="S24" s="28" t="str">
        <f>'Ex3'!Y24</f>
        <v/>
      </c>
      <c r="T24" s="20" t="str">
        <f>'Ex3'!Z24</f>
        <v/>
      </c>
      <c r="U24" s="18"/>
      <c r="V24" s="18"/>
      <c r="W24" s="18"/>
      <c r="X24" s="18"/>
      <c r="Y24" s="18"/>
      <c r="Z24" s="18"/>
      <c r="AA24" s="21"/>
      <c r="AB24" s="50" t="str">
        <f t="shared" si="6"/>
        <v/>
      </c>
      <c r="AC24" s="87" t="str">
        <f t="shared" si="7"/>
        <v/>
      </c>
      <c r="AD24" s="82" t="str">
        <f t="shared" si="0"/>
        <v/>
      </c>
      <c r="AE24" s="22" t="str">
        <f>SchA3!X24</f>
        <v/>
      </c>
      <c r="AF24" s="28" t="str">
        <f>SchA3!Y24</f>
        <v/>
      </c>
      <c r="AG24" s="20" t="str">
        <f>SchA3!Z24</f>
        <v/>
      </c>
      <c r="AH24" s="28" t="str">
        <f>SchA4!X24</f>
        <v/>
      </c>
      <c r="AI24" s="28" t="str">
        <f>SchA4!Y24</f>
        <v/>
      </c>
      <c r="AJ24" s="20" t="str">
        <f>SchA4!Z24</f>
        <v/>
      </c>
      <c r="AK24" s="68"/>
      <c r="AL24" s="68"/>
      <c r="AM24" s="69"/>
      <c r="AN24" s="22" t="str">
        <f>'Ex4'!X24</f>
        <v/>
      </c>
      <c r="AO24" s="28" t="str">
        <f>'Ex4'!Y24</f>
        <v/>
      </c>
      <c r="AP24" s="20" t="str">
        <f>'Ex4'!Z24</f>
        <v/>
      </c>
      <c r="AQ24" s="28" t="str">
        <f>'Ex5'!X24</f>
        <v/>
      </c>
      <c r="AR24" s="28" t="str">
        <f>'Ex5'!Y24</f>
        <v/>
      </c>
      <c r="AS24" s="20" t="str">
        <f>'Ex5'!Z24</f>
        <v/>
      </c>
      <c r="AT24" s="28" t="str">
        <f>'Ex6'!X24</f>
        <v/>
      </c>
      <c r="AU24" s="28" t="str">
        <f>'Ex6'!Y24</f>
        <v/>
      </c>
      <c r="AV24" s="20" t="str">
        <f>'Ex6'!Z24</f>
        <v/>
      </c>
      <c r="AW24" s="18"/>
      <c r="AX24" s="18"/>
      <c r="AY24" s="18"/>
      <c r="AZ24" s="18"/>
      <c r="BA24" s="18"/>
      <c r="BB24" s="18"/>
      <c r="BC24" s="23"/>
      <c r="BD24" s="64" t="str">
        <f t="shared" si="1"/>
        <v/>
      </c>
      <c r="BE24" s="87" t="str">
        <f t="shared" si="2"/>
        <v/>
      </c>
      <c r="BF24" s="90" t="str">
        <f t="shared" si="3"/>
        <v/>
      </c>
      <c r="BG24" s="65" t="str">
        <f t="shared" si="8"/>
        <v/>
      </c>
      <c r="BH24" s="87" t="str">
        <f t="shared" si="4"/>
        <v/>
      </c>
      <c r="BI24" s="85" t="str">
        <f t="shared" si="5"/>
        <v/>
      </c>
      <c r="BK24" s="19">
        <f t="shared" si="9"/>
        <v>0</v>
      </c>
      <c r="BL24" s="19">
        <f t="shared" si="10"/>
        <v>0</v>
      </c>
    </row>
    <row r="25" spans="1:64" ht="13.8" x14ac:dyDescent="0.3">
      <c r="A25">
        <v>22</v>
      </c>
      <c r="B25" s="39"/>
      <c r="C25" s="19" t="str">
        <f>SchA1!X25</f>
        <v/>
      </c>
      <c r="D25" s="19" t="str">
        <f>SchA1!Y25</f>
        <v/>
      </c>
      <c r="E25" s="20" t="str">
        <f>SchA1!Z25</f>
        <v/>
      </c>
      <c r="F25" s="28" t="str">
        <f>SchA2!X25</f>
        <v/>
      </c>
      <c r="G25" s="28" t="str">
        <f>SchA2!Y25</f>
        <v/>
      </c>
      <c r="H25" s="20" t="str">
        <f>SchA2!Z25</f>
        <v/>
      </c>
      <c r="I25" s="68"/>
      <c r="J25" s="68"/>
      <c r="K25" s="69"/>
      <c r="L25" s="22" t="str">
        <f>'Ex1'!X25</f>
        <v/>
      </c>
      <c r="M25" s="19" t="str">
        <f>'Ex1'!Y25</f>
        <v/>
      </c>
      <c r="N25" s="20" t="str">
        <f>'Ex1'!Z25</f>
        <v/>
      </c>
      <c r="O25" s="19" t="str">
        <f>'Ex2'!X25</f>
        <v/>
      </c>
      <c r="P25" s="19" t="str">
        <f>'Ex2'!Y25</f>
        <v/>
      </c>
      <c r="Q25" s="20" t="str">
        <f>'Ex2'!Z25</f>
        <v/>
      </c>
      <c r="R25" s="28" t="str">
        <f>'Ex3'!X25</f>
        <v/>
      </c>
      <c r="S25" s="28" t="str">
        <f>'Ex3'!Y25</f>
        <v/>
      </c>
      <c r="T25" s="20" t="str">
        <f>'Ex3'!Z25</f>
        <v/>
      </c>
      <c r="U25" s="18"/>
      <c r="V25" s="18"/>
      <c r="W25" s="18"/>
      <c r="X25" s="18"/>
      <c r="Y25" s="18"/>
      <c r="Z25" s="18"/>
      <c r="AA25" s="21"/>
      <c r="AB25" s="50" t="str">
        <f t="shared" si="6"/>
        <v/>
      </c>
      <c r="AC25" s="87" t="str">
        <f t="shared" si="7"/>
        <v/>
      </c>
      <c r="AD25" s="82" t="str">
        <f t="shared" si="0"/>
        <v/>
      </c>
      <c r="AE25" s="22" t="str">
        <f>SchA3!X25</f>
        <v/>
      </c>
      <c r="AF25" s="28" t="str">
        <f>SchA3!Y25</f>
        <v/>
      </c>
      <c r="AG25" s="20" t="str">
        <f>SchA3!Z25</f>
        <v/>
      </c>
      <c r="AH25" s="28" t="str">
        <f>SchA4!X25</f>
        <v/>
      </c>
      <c r="AI25" s="28" t="str">
        <f>SchA4!Y25</f>
        <v/>
      </c>
      <c r="AJ25" s="20" t="str">
        <f>SchA4!Z25</f>
        <v/>
      </c>
      <c r="AK25" s="68"/>
      <c r="AL25" s="68"/>
      <c r="AM25" s="69"/>
      <c r="AN25" s="22" t="str">
        <f>'Ex4'!X25</f>
        <v/>
      </c>
      <c r="AO25" s="28" t="str">
        <f>'Ex4'!Y25</f>
        <v/>
      </c>
      <c r="AP25" s="20" t="str">
        <f>'Ex4'!Z25</f>
        <v/>
      </c>
      <c r="AQ25" s="28" t="str">
        <f>'Ex5'!X25</f>
        <v/>
      </c>
      <c r="AR25" s="28" t="str">
        <f>'Ex5'!Y25</f>
        <v/>
      </c>
      <c r="AS25" s="20" t="str">
        <f>'Ex5'!Z25</f>
        <v/>
      </c>
      <c r="AT25" s="28" t="str">
        <f>'Ex6'!X25</f>
        <v/>
      </c>
      <c r="AU25" s="28" t="str">
        <f>'Ex6'!Y25</f>
        <v/>
      </c>
      <c r="AV25" s="20" t="str">
        <f>'Ex6'!Z25</f>
        <v/>
      </c>
      <c r="AW25" s="18"/>
      <c r="AX25" s="18"/>
      <c r="AY25" s="18"/>
      <c r="AZ25" s="18"/>
      <c r="BA25" s="18"/>
      <c r="BB25" s="18"/>
      <c r="BC25" s="23"/>
      <c r="BD25" s="64" t="str">
        <f t="shared" si="1"/>
        <v/>
      </c>
      <c r="BE25" s="87" t="str">
        <f t="shared" si="2"/>
        <v/>
      </c>
      <c r="BF25" s="90" t="str">
        <f t="shared" si="3"/>
        <v/>
      </c>
      <c r="BG25" s="65" t="str">
        <f t="shared" si="8"/>
        <v/>
      </c>
      <c r="BH25" s="87" t="str">
        <f t="shared" si="4"/>
        <v/>
      </c>
      <c r="BI25" s="85" t="str">
        <f t="shared" si="5"/>
        <v/>
      </c>
      <c r="BK25" s="19">
        <f t="shared" si="9"/>
        <v>0</v>
      </c>
      <c r="BL25" s="19">
        <f t="shared" si="10"/>
        <v>0</v>
      </c>
    </row>
    <row r="26" spans="1:64" ht="13.8" x14ac:dyDescent="0.3">
      <c r="A26">
        <v>23</v>
      </c>
      <c r="B26" s="39"/>
      <c r="C26" s="19" t="str">
        <f>SchA1!X26</f>
        <v/>
      </c>
      <c r="D26" s="19" t="str">
        <f>SchA1!Y26</f>
        <v/>
      </c>
      <c r="E26" s="20" t="str">
        <f>SchA1!Z26</f>
        <v/>
      </c>
      <c r="F26" s="28" t="str">
        <f>SchA2!X26</f>
        <v/>
      </c>
      <c r="G26" s="28" t="str">
        <f>SchA2!Y26</f>
        <v/>
      </c>
      <c r="H26" s="20" t="str">
        <f>SchA2!Z26</f>
        <v/>
      </c>
      <c r="I26" s="68"/>
      <c r="J26" s="68"/>
      <c r="K26" s="69"/>
      <c r="L26" s="22" t="str">
        <f>'Ex1'!X26</f>
        <v/>
      </c>
      <c r="M26" s="19" t="str">
        <f>'Ex1'!Y26</f>
        <v/>
      </c>
      <c r="N26" s="20" t="str">
        <f>'Ex1'!Z26</f>
        <v/>
      </c>
      <c r="O26" s="19" t="str">
        <f>'Ex2'!X26</f>
        <v/>
      </c>
      <c r="P26" s="19" t="str">
        <f>'Ex2'!Y26</f>
        <v/>
      </c>
      <c r="Q26" s="20" t="str">
        <f>'Ex2'!Z26</f>
        <v/>
      </c>
      <c r="R26" s="28" t="str">
        <f>'Ex3'!X26</f>
        <v/>
      </c>
      <c r="S26" s="28" t="str">
        <f>'Ex3'!Y26</f>
        <v/>
      </c>
      <c r="T26" s="20" t="str">
        <f>'Ex3'!Z26</f>
        <v/>
      </c>
      <c r="U26" s="18"/>
      <c r="V26" s="18"/>
      <c r="W26" s="18"/>
      <c r="X26" s="18"/>
      <c r="Y26" s="18"/>
      <c r="Z26" s="18"/>
      <c r="AA26" s="21"/>
      <c r="AB26" s="50" t="str">
        <f t="shared" si="6"/>
        <v/>
      </c>
      <c r="AC26" s="87" t="str">
        <f t="shared" si="7"/>
        <v/>
      </c>
      <c r="AD26" s="82" t="str">
        <f t="shared" si="0"/>
        <v/>
      </c>
      <c r="AE26" s="22" t="str">
        <f>SchA3!X26</f>
        <v/>
      </c>
      <c r="AF26" s="28" t="str">
        <f>SchA3!Y26</f>
        <v/>
      </c>
      <c r="AG26" s="20" t="str">
        <f>SchA3!Z26</f>
        <v/>
      </c>
      <c r="AH26" s="28" t="str">
        <f>SchA4!X26</f>
        <v/>
      </c>
      <c r="AI26" s="28" t="str">
        <f>SchA4!Y26</f>
        <v/>
      </c>
      <c r="AJ26" s="20" t="str">
        <f>SchA4!Z26</f>
        <v/>
      </c>
      <c r="AK26" s="68"/>
      <c r="AL26" s="68"/>
      <c r="AM26" s="69"/>
      <c r="AN26" s="22" t="str">
        <f>'Ex4'!X26</f>
        <v/>
      </c>
      <c r="AO26" s="28" t="str">
        <f>'Ex4'!Y26</f>
        <v/>
      </c>
      <c r="AP26" s="20" t="str">
        <f>'Ex4'!Z26</f>
        <v/>
      </c>
      <c r="AQ26" s="28" t="str">
        <f>'Ex5'!X26</f>
        <v/>
      </c>
      <c r="AR26" s="28" t="str">
        <f>'Ex5'!Y26</f>
        <v/>
      </c>
      <c r="AS26" s="20" t="str">
        <f>'Ex5'!Z26</f>
        <v/>
      </c>
      <c r="AT26" s="28" t="str">
        <f>'Ex6'!X26</f>
        <v/>
      </c>
      <c r="AU26" s="28" t="str">
        <f>'Ex6'!Y26</f>
        <v/>
      </c>
      <c r="AV26" s="20" t="str">
        <f>'Ex6'!Z26</f>
        <v/>
      </c>
      <c r="AW26" s="18"/>
      <c r="AX26" s="18"/>
      <c r="AY26" s="18"/>
      <c r="AZ26" s="18"/>
      <c r="BA26" s="18"/>
      <c r="BB26" s="18"/>
      <c r="BC26" s="23"/>
      <c r="BD26" s="64" t="str">
        <f t="shared" si="1"/>
        <v/>
      </c>
      <c r="BE26" s="87" t="str">
        <f t="shared" si="2"/>
        <v/>
      </c>
      <c r="BF26" s="90" t="str">
        <f t="shared" si="3"/>
        <v/>
      </c>
      <c r="BG26" s="65" t="str">
        <f t="shared" si="8"/>
        <v/>
      </c>
      <c r="BH26" s="87" t="str">
        <f t="shared" si="4"/>
        <v/>
      </c>
      <c r="BI26" s="85" t="str">
        <f t="shared" si="5"/>
        <v/>
      </c>
      <c r="BK26" s="19">
        <f t="shared" si="9"/>
        <v>0</v>
      </c>
      <c r="BL26" s="19">
        <f t="shared" si="10"/>
        <v>0</v>
      </c>
    </row>
    <row r="27" spans="1:64" ht="13.8" x14ac:dyDescent="0.3">
      <c r="A27">
        <v>24</v>
      </c>
      <c r="B27" s="39"/>
      <c r="C27" s="19" t="str">
        <f>SchA1!X27</f>
        <v/>
      </c>
      <c r="D27" s="19" t="str">
        <f>SchA1!Y27</f>
        <v/>
      </c>
      <c r="E27" s="20" t="str">
        <f>SchA1!Z27</f>
        <v/>
      </c>
      <c r="F27" s="28" t="str">
        <f>SchA2!X27</f>
        <v/>
      </c>
      <c r="G27" s="28" t="str">
        <f>SchA2!Y27</f>
        <v/>
      </c>
      <c r="H27" s="20" t="str">
        <f>SchA2!Z27</f>
        <v/>
      </c>
      <c r="I27" s="68"/>
      <c r="J27" s="68"/>
      <c r="K27" s="69"/>
      <c r="L27" s="22" t="str">
        <f>'Ex1'!X27</f>
        <v/>
      </c>
      <c r="M27" s="19" t="str">
        <f>'Ex1'!Y27</f>
        <v/>
      </c>
      <c r="N27" s="20" t="str">
        <f>'Ex1'!Z27</f>
        <v/>
      </c>
      <c r="O27" s="19" t="str">
        <f>'Ex2'!X27</f>
        <v/>
      </c>
      <c r="P27" s="19" t="str">
        <f>'Ex2'!Y27</f>
        <v/>
      </c>
      <c r="Q27" s="20" t="str">
        <f>'Ex2'!Z27</f>
        <v/>
      </c>
      <c r="R27" s="28" t="str">
        <f>'Ex3'!X27</f>
        <v/>
      </c>
      <c r="S27" s="28" t="str">
        <f>'Ex3'!Y27</f>
        <v/>
      </c>
      <c r="T27" s="20" t="str">
        <f>'Ex3'!Z27</f>
        <v/>
      </c>
      <c r="U27" s="18"/>
      <c r="V27" s="18"/>
      <c r="W27" s="18"/>
      <c r="X27" s="18"/>
      <c r="Y27" s="18"/>
      <c r="Z27" s="18"/>
      <c r="AA27" s="21"/>
      <c r="AB27" s="50" t="str">
        <f t="shared" si="6"/>
        <v/>
      </c>
      <c r="AC27" s="87" t="str">
        <f t="shared" si="7"/>
        <v/>
      </c>
      <c r="AD27" s="82" t="str">
        <f t="shared" si="0"/>
        <v/>
      </c>
      <c r="AE27" s="22" t="str">
        <f>SchA3!X27</f>
        <v/>
      </c>
      <c r="AF27" s="28" t="str">
        <f>SchA3!Y27</f>
        <v/>
      </c>
      <c r="AG27" s="20" t="str">
        <f>SchA3!Z27</f>
        <v/>
      </c>
      <c r="AH27" s="28" t="str">
        <f>SchA4!X27</f>
        <v/>
      </c>
      <c r="AI27" s="28" t="str">
        <f>SchA4!Y27</f>
        <v/>
      </c>
      <c r="AJ27" s="20" t="str">
        <f>SchA4!Z27</f>
        <v/>
      </c>
      <c r="AK27" s="68"/>
      <c r="AL27" s="68"/>
      <c r="AM27" s="69"/>
      <c r="AN27" s="22" t="str">
        <f>'Ex4'!X27</f>
        <v/>
      </c>
      <c r="AO27" s="28" t="str">
        <f>'Ex4'!Y27</f>
        <v/>
      </c>
      <c r="AP27" s="20" t="str">
        <f>'Ex4'!Z27</f>
        <v/>
      </c>
      <c r="AQ27" s="28" t="str">
        <f>'Ex5'!X27</f>
        <v/>
      </c>
      <c r="AR27" s="28" t="str">
        <f>'Ex5'!Y27</f>
        <v/>
      </c>
      <c r="AS27" s="20" t="str">
        <f>'Ex5'!Z27</f>
        <v/>
      </c>
      <c r="AT27" s="28" t="str">
        <f>'Ex6'!X27</f>
        <v/>
      </c>
      <c r="AU27" s="28" t="str">
        <f>'Ex6'!Y27</f>
        <v/>
      </c>
      <c r="AV27" s="20" t="str">
        <f>'Ex6'!Z27</f>
        <v/>
      </c>
      <c r="AW27" s="18"/>
      <c r="AX27" s="18"/>
      <c r="AY27" s="18"/>
      <c r="AZ27" s="18"/>
      <c r="BA27" s="18"/>
      <c r="BB27" s="18"/>
      <c r="BC27" s="23"/>
      <c r="BD27" s="64" t="str">
        <f t="shared" si="1"/>
        <v/>
      </c>
      <c r="BE27" s="87" t="str">
        <f t="shared" si="2"/>
        <v/>
      </c>
      <c r="BF27" s="90" t="str">
        <f t="shared" si="3"/>
        <v/>
      </c>
      <c r="BG27" s="65" t="str">
        <f t="shared" si="8"/>
        <v/>
      </c>
      <c r="BH27" s="87" t="str">
        <f t="shared" si="4"/>
        <v/>
      </c>
      <c r="BI27" s="85" t="str">
        <f t="shared" si="5"/>
        <v/>
      </c>
      <c r="BK27" s="19">
        <f t="shared" si="9"/>
        <v>0</v>
      </c>
      <c r="BL27" s="19">
        <f t="shared" si="10"/>
        <v>0</v>
      </c>
    </row>
    <row r="28" spans="1:64" ht="13.8" x14ac:dyDescent="0.3">
      <c r="A28">
        <v>25</v>
      </c>
      <c r="B28" s="39"/>
      <c r="C28" s="19" t="str">
        <f>SchA1!X28</f>
        <v/>
      </c>
      <c r="D28" s="19" t="str">
        <f>SchA1!Y28</f>
        <v/>
      </c>
      <c r="E28" s="20" t="str">
        <f>SchA1!Z28</f>
        <v/>
      </c>
      <c r="F28" s="28" t="str">
        <f>SchA2!X28</f>
        <v/>
      </c>
      <c r="G28" s="28" t="str">
        <f>SchA2!Y28</f>
        <v/>
      </c>
      <c r="H28" s="20" t="str">
        <f>SchA2!Z28</f>
        <v/>
      </c>
      <c r="I28" s="68"/>
      <c r="J28" s="68"/>
      <c r="K28" s="69"/>
      <c r="L28" s="22" t="str">
        <f>'Ex1'!X28</f>
        <v/>
      </c>
      <c r="M28" s="19" t="str">
        <f>'Ex1'!Y28</f>
        <v/>
      </c>
      <c r="N28" s="20" t="str">
        <f>'Ex1'!Z28</f>
        <v/>
      </c>
      <c r="O28" s="19" t="str">
        <f>'Ex2'!X28</f>
        <v/>
      </c>
      <c r="P28" s="19" t="str">
        <f>'Ex2'!Y28</f>
        <v/>
      </c>
      <c r="Q28" s="20" t="str">
        <f>'Ex2'!Z28</f>
        <v/>
      </c>
      <c r="R28" s="28" t="str">
        <f>'Ex3'!X28</f>
        <v/>
      </c>
      <c r="S28" s="28" t="str">
        <f>'Ex3'!Y28</f>
        <v/>
      </c>
      <c r="T28" s="20" t="str">
        <f>'Ex3'!Z28</f>
        <v/>
      </c>
      <c r="U28" s="18"/>
      <c r="V28" s="18"/>
      <c r="W28" s="18"/>
      <c r="X28" s="18"/>
      <c r="Y28" s="18"/>
      <c r="Z28" s="18"/>
      <c r="AA28" s="21"/>
      <c r="AB28" s="50" t="str">
        <f t="shared" si="6"/>
        <v/>
      </c>
      <c r="AC28" s="87" t="str">
        <f t="shared" si="7"/>
        <v/>
      </c>
      <c r="AD28" s="82" t="str">
        <f t="shared" si="0"/>
        <v/>
      </c>
      <c r="AE28" s="22" t="str">
        <f>SchA3!X28</f>
        <v/>
      </c>
      <c r="AF28" s="28" t="str">
        <f>SchA3!Y28</f>
        <v/>
      </c>
      <c r="AG28" s="20" t="str">
        <f>SchA3!Z28</f>
        <v/>
      </c>
      <c r="AH28" s="28" t="str">
        <f>SchA4!X28</f>
        <v/>
      </c>
      <c r="AI28" s="28" t="str">
        <f>SchA4!Y28</f>
        <v/>
      </c>
      <c r="AJ28" s="20" t="str">
        <f>SchA4!Z28</f>
        <v/>
      </c>
      <c r="AK28" s="68"/>
      <c r="AL28" s="68"/>
      <c r="AM28" s="69"/>
      <c r="AN28" s="22" t="str">
        <f>'Ex4'!X28</f>
        <v/>
      </c>
      <c r="AO28" s="28" t="str">
        <f>'Ex4'!Y28</f>
        <v/>
      </c>
      <c r="AP28" s="20" t="str">
        <f>'Ex4'!Z28</f>
        <v/>
      </c>
      <c r="AQ28" s="28" t="str">
        <f>'Ex5'!X28</f>
        <v/>
      </c>
      <c r="AR28" s="28" t="str">
        <f>'Ex5'!Y28</f>
        <v/>
      </c>
      <c r="AS28" s="20" t="str">
        <f>'Ex5'!Z28</f>
        <v/>
      </c>
      <c r="AT28" s="28" t="str">
        <f>'Ex6'!X28</f>
        <v/>
      </c>
      <c r="AU28" s="28" t="str">
        <f>'Ex6'!Y28</f>
        <v/>
      </c>
      <c r="AV28" s="20" t="str">
        <f>'Ex6'!Z28</f>
        <v/>
      </c>
      <c r="AW28" s="18"/>
      <c r="AX28" s="18"/>
      <c r="AY28" s="18"/>
      <c r="AZ28" s="18"/>
      <c r="BA28" s="18"/>
      <c r="BB28" s="18"/>
      <c r="BC28" s="23"/>
      <c r="BD28" s="64" t="str">
        <f t="shared" si="1"/>
        <v/>
      </c>
      <c r="BE28" s="87" t="str">
        <f t="shared" si="2"/>
        <v/>
      </c>
      <c r="BF28" s="90" t="str">
        <f t="shared" si="3"/>
        <v/>
      </c>
      <c r="BG28" s="65" t="str">
        <f t="shared" si="8"/>
        <v/>
      </c>
      <c r="BH28" s="87" t="str">
        <f t="shared" si="4"/>
        <v/>
      </c>
      <c r="BI28" s="85" t="str">
        <f t="shared" si="5"/>
        <v/>
      </c>
      <c r="BK28" s="19">
        <f t="shared" si="9"/>
        <v>0</v>
      </c>
      <c r="BL28" s="19">
        <f t="shared" si="10"/>
        <v>0</v>
      </c>
    </row>
    <row r="29" spans="1:64" ht="13.8" x14ac:dyDescent="0.3">
      <c r="A29">
        <v>26</v>
      </c>
      <c r="B29" s="39"/>
      <c r="C29" s="19" t="str">
        <f>SchA1!X29</f>
        <v/>
      </c>
      <c r="D29" s="19" t="str">
        <f>SchA1!Y29</f>
        <v/>
      </c>
      <c r="E29" s="20" t="str">
        <f>SchA1!Z29</f>
        <v/>
      </c>
      <c r="F29" s="28" t="str">
        <f>SchA2!X29</f>
        <v/>
      </c>
      <c r="G29" s="28" t="str">
        <f>SchA2!Y29</f>
        <v/>
      </c>
      <c r="H29" s="20" t="str">
        <f>SchA2!Z29</f>
        <v/>
      </c>
      <c r="I29" s="68"/>
      <c r="J29" s="68"/>
      <c r="K29" s="69"/>
      <c r="L29" s="22" t="str">
        <f>'Ex1'!X29</f>
        <v/>
      </c>
      <c r="M29" s="19" t="str">
        <f>'Ex1'!Y29</f>
        <v/>
      </c>
      <c r="N29" s="20" t="str">
        <f>'Ex1'!Z29</f>
        <v/>
      </c>
      <c r="O29" s="19" t="str">
        <f>'Ex2'!X29</f>
        <v/>
      </c>
      <c r="P29" s="19" t="str">
        <f>'Ex2'!Y29</f>
        <v/>
      </c>
      <c r="Q29" s="20" t="str">
        <f>'Ex2'!Z29</f>
        <v/>
      </c>
      <c r="R29" s="28" t="str">
        <f>'Ex3'!X29</f>
        <v/>
      </c>
      <c r="S29" s="28" t="str">
        <f>'Ex3'!Y29</f>
        <v/>
      </c>
      <c r="T29" s="20" t="str">
        <f>'Ex3'!Z29</f>
        <v/>
      </c>
      <c r="U29" s="18"/>
      <c r="V29" s="18"/>
      <c r="W29" s="18"/>
      <c r="X29" s="18"/>
      <c r="Y29" s="18"/>
      <c r="Z29" s="18"/>
      <c r="AA29" s="21"/>
      <c r="AB29" s="50" t="str">
        <f t="shared" si="6"/>
        <v/>
      </c>
      <c r="AC29" s="87" t="str">
        <f t="shared" si="7"/>
        <v/>
      </c>
      <c r="AD29" s="82" t="str">
        <f t="shared" si="0"/>
        <v/>
      </c>
      <c r="AE29" s="22" t="str">
        <f>SchA3!X29</f>
        <v/>
      </c>
      <c r="AF29" s="28" t="str">
        <f>SchA3!Y29</f>
        <v/>
      </c>
      <c r="AG29" s="20" t="str">
        <f>SchA3!Z29</f>
        <v/>
      </c>
      <c r="AH29" s="28" t="str">
        <f>SchA4!X29</f>
        <v/>
      </c>
      <c r="AI29" s="28" t="str">
        <f>SchA4!Y29</f>
        <v/>
      </c>
      <c r="AJ29" s="20" t="str">
        <f>SchA4!Z29</f>
        <v/>
      </c>
      <c r="AK29" s="68"/>
      <c r="AL29" s="68"/>
      <c r="AM29" s="69"/>
      <c r="AN29" s="22" t="str">
        <f>'Ex4'!X29</f>
        <v/>
      </c>
      <c r="AO29" s="28" t="str">
        <f>'Ex4'!Y29</f>
        <v/>
      </c>
      <c r="AP29" s="20" t="str">
        <f>'Ex4'!Z29</f>
        <v/>
      </c>
      <c r="AQ29" s="28" t="str">
        <f>'Ex5'!X29</f>
        <v/>
      </c>
      <c r="AR29" s="28" t="str">
        <f>'Ex5'!Y29</f>
        <v/>
      </c>
      <c r="AS29" s="20" t="str">
        <f>'Ex5'!Z29</f>
        <v/>
      </c>
      <c r="AT29" s="28" t="str">
        <f>'Ex6'!X29</f>
        <v/>
      </c>
      <c r="AU29" s="28" t="str">
        <f>'Ex6'!Y29</f>
        <v/>
      </c>
      <c r="AV29" s="20" t="str">
        <f>'Ex6'!Z29</f>
        <v/>
      </c>
      <c r="AW29" s="18"/>
      <c r="AX29" s="18"/>
      <c r="AY29" s="18"/>
      <c r="AZ29" s="18"/>
      <c r="BA29" s="18"/>
      <c r="BB29" s="18"/>
      <c r="BC29" s="23"/>
      <c r="BD29" s="64" t="str">
        <f t="shared" si="1"/>
        <v/>
      </c>
      <c r="BE29" s="87" t="str">
        <f t="shared" si="2"/>
        <v/>
      </c>
      <c r="BF29" s="90" t="str">
        <f t="shared" si="3"/>
        <v/>
      </c>
      <c r="BG29" s="65" t="str">
        <f t="shared" si="8"/>
        <v/>
      </c>
      <c r="BH29" s="87" t="str">
        <f t="shared" si="4"/>
        <v/>
      </c>
      <c r="BI29" s="85" t="str">
        <f t="shared" si="5"/>
        <v/>
      </c>
      <c r="BK29" s="19">
        <f t="shared" si="9"/>
        <v>0</v>
      </c>
      <c r="BL29" s="19">
        <f t="shared" si="10"/>
        <v>0</v>
      </c>
    </row>
    <row r="30" spans="1:64" ht="15.75" customHeight="1" x14ac:dyDescent="0.3">
      <c r="A30">
        <v>27</v>
      </c>
      <c r="B30" s="39"/>
      <c r="C30" s="19" t="str">
        <f>SchA1!X30</f>
        <v/>
      </c>
      <c r="D30" s="19" t="str">
        <f>SchA1!Y30</f>
        <v/>
      </c>
      <c r="E30" s="20" t="str">
        <f>SchA1!Z30</f>
        <v/>
      </c>
      <c r="F30" s="28" t="str">
        <f>SchA2!X30</f>
        <v/>
      </c>
      <c r="G30" s="28" t="str">
        <f>SchA2!Y30</f>
        <v/>
      </c>
      <c r="H30" s="20" t="str">
        <f>SchA2!Z30</f>
        <v/>
      </c>
      <c r="I30" s="68"/>
      <c r="J30" s="68"/>
      <c r="K30" s="69"/>
      <c r="L30" s="22" t="str">
        <f>'Ex1'!X30</f>
        <v/>
      </c>
      <c r="M30" s="19" t="str">
        <f>'Ex1'!Y30</f>
        <v/>
      </c>
      <c r="N30" s="20" t="str">
        <f>'Ex1'!Z30</f>
        <v/>
      </c>
      <c r="O30" s="19" t="str">
        <f>'Ex2'!X30</f>
        <v/>
      </c>
      <c r="P30" s="19" t="str">
        <f>'Ex2'!Y30</f>
        <v/>
      </c>
      <c r="Q30" s="20" t="str">
        <f>'Ex2'!Z30</f>
        <v/>
      </c>
      <c r="R30" s="28" t="str">
        <f>'Ex3'!X30</f>
        <v/>
      </c>
      <c r="S30" s="28" t="str">
        <f>'Ex3'!Y30</f>
        <v/>
      </c>
      <c r="T30" s="20" t="str">
        <f>'Ex3'!Z30</f>
        <v/>
      </c>
      <c r="U30" s="18"/>
      <c r="V30" s="18"/>
      <c r="W30" s="18"/>
      <c r="X30" s="18"/>
      <c r="Y30" s="18"/>
      <c r="Z30" s="18"/>
      <c r="AA30" s="21"/>
      <c r="AB30" s="50" t="str">
        <f t="shared" si="6"/>
        <v/>
      </c>
      <c r="AC30" s="87" t="str">
        <f t="shared" si="7"/>
        <v/>
      </c>
      <c r="AD30" s="82" t="str">
        <f t="shared" si="0"/>
        <v/>
      </c>
      <c r="AE30" s="22" t="str">
        <f>SchA3!X30</f>
        <v/>
      </c>
      <c r="AF30" s="28" t="str">
        <f>SchA3!Y30</f>
        <v/>
      </c>
      <c r="AG30" s="20" t="str">
        <f>SchA3!Z30</f>
        <v/>
      </c>
      <c r="AH30" s="28" t="str">
        <f>SchA4!X30</f>
        <v/>
      </c>
      <c r="AI30" s="28" t="str">
        <f>SchA4!Y30</f>
        <v/>
      </c>
      <c r="AJ30" s="20" t="str">
        <f>SchA4!Z30</f>
        <v/>
      </c>
      <c r="AK30" s="68"/>
      <c r="AL30" s="68"/>
      <c r="AM30" s="69"/>
      <c r="AN30" s="22" t="str">
        <f>'Ex4'!X30</f>
        <v/>
      </c>
      <c r="AO30" s="28" t="str">
        <f>'Ex4'!Y30</f>
        <v/>
      </c>
      <c r="AP30" s="20" t="str">
        <f>'Ex4'!Z30</f>
        <v/>
      </c>
      <c r="AQ30" s="28" t="str">
        <f>'Ex5'!X30</f>
        <v/>
      </c>
      <c r="AR30" s="28" t="str">
        <f>'Ex5'!Y30</f>
        <v/>
      </c>
      <c r="AS30" s="20" t="str">
        <f>'Ex5'!Z30</f>
        <v/>
      </c>
      <c r="AT30" s="28" t="str">
        <f>'Ex6'!X30</f>
        <v/>
      </c>
      <c r="AU30" s="28" t="str">
        <f>'Ex6'!Y30</f>
        <v/>
      </c>
      <c r="AV30" s="20" t="str">
        <f>'Ex6'!Z30</f>
        <v/>
      </c>
      <c r="AW30" s="18"/>
      <c r="AX30" s="18"/>
      <c r="AY30" s="18"/>
      <c r="AZ30" s="18"/>
      <c r="BA30" s="18"/>
      <c r="BB30" s="18"/>
      <c r="BC30" s="23"/>
      <c r="BD30" s="64" t="str">
        <f t="shared" si="1"/>
        <v/>
      </c>
      <c r="BE30" s="87" t="str">
        <f t="shared" si="2"/>
        <v/>
      </c>
      <c r="BF30" s="90" t="str">
        <f t="shared" si="3"/>
        <v/>
      </c>
      <c r="BG30" s="65" t="str">
        <f t="shared" si="8"/>
        <v/>
      </c>
      <c r="BH30" s="87" t="str">
        <f t="shared" si="4"/>
        <v/>
      </c>
      <c r="BI30" s="85" t="str">
        <f t="shared" si="5"/>
        <v/>
      </c>
      <c r="BK30" s="19">
        <f t="shared" si="9"/>
        <v>0</v>
      </c>
      <c r="BL30" s="19">
        <f t="shared" si="10"/>
        <v>0</v>
      </c>
    </row>
    <row r="31" spans="1:64" ht="13.8" x14ac:dyDescent="0.3">
      <c r="A31">
        <v>28</v>
      </c>
      <c r="B31" s="39"/>
      <c r="C31" s="19" t="str">
        <f>SchA1!X31</f>
        <v/>
      </c>
      <c r="D31" s="19" t="str">
        <f>SchA1!Y31</f>
        <v/>
      </c>
      <c r="E31" s="20" t="str">
        <f>SchA1!Z31</f>
        <v/>
      </c>
      <c r="F31" s="28" t="str">
        <f>SchA2!X31</f>
        <v/>
      </c>
      <c r="G31" s="28" t="str">
        <f>SchA2!Y31</f>
        <v/>
      </c>
      <c r="H31" s="20" t="str">
        <f>SchA2!Z31</f>
        <v/>
      </c>
      <c r="I31" s="68"/>
      <c r="J31" s="68"/>
      <c r="K31" s="69"/>
      <c r="L31" s="22" t="str">
        <f>'Ex1'!X31</f>
        <v/>
      </c>
      <c r="M31" s="19" t="str">
        <f>'Ex1'!Y31</f>
        <v/>
      </c>
      <c r="N31" s="20" t="str">
        <f>'Ex1'!Z31</f>
        <v/>
      </c>
      <c r="O31" s="19" t="str">
        <f>'Ex2'!X31</f>
        <v/>
      </c>
      <c r="P31" s="19" t="str">
        <f>'Ex2'!Y31</f>
        <v/>
      </c>
      <c r="Q31" s="20" t="str">
        <f>'Ex2'!Z31</f>
        <v/>
      </c>
      <c r="R31" s="28" t="str">
        <f>'Ex3'!X31</f>
        <v/>
      </c>
      <c r="S31" s="28" t="str">
        <f>'Ex3'!Y31</f>
        <v/>
      </c>
      <c r="T31" s="20" t="str">
        <f>'Ex3'!Z31</f>
        <v/>
      </c>
      <c r="U31" s="18"/>
      <c r="V31" s="18"/>
      <c r="W31" s="18"/>
      <c r="X31" s="18"/>
      <c r="Y31" s="18"/>
      <c r="Z31" s="18"/>
      <c r="AA31" s="21"/>
      <c r="AB31" s="50" t="str">
        <f t="shared" si="6"/>
        <v/>
      </c>
      <c r="AC31" s="87" t="str">
        <f t="shared" si="7"/>
        <v/>
      </c>
      <c r="AD31" s="82" t="str">
        <f t="shared" si="0"/>
        <v/>
      </c>
      <c r="AE31" s="22" t="str">
        <f>SchA3!X31</f>
        <v/>
      </c>
      <c r="AF31" s="28" t="str">
        <f>SchA3!Y31</f>
        <v/>
      </c>
      <c r="AG31" s="20" t="str">
        <f>SchA3!Z31</f>
        <v/>
      </c>
      <c r="AH31" s="28" t="str">
        <f>SchA4!X31</f>
        <v/>
      </c>
      <c r="AI31" s="28" t="str">
        <f>SchA4!Y31</f>
        <v/>
      </c>
      <c r="AJ31" s="20" t="str">
        <f>SchA4!Z31</f>
        <v/>
      </c>
      <c r="AK31" s="68"/>
      <c r="AL31" s="68"/>
      <c r="AM31" s="69"/>
      <c r="AN31" s="22" t="str">
        <f>'Ex4'!X31</f>
        <v/>
      </c>
      <c r="AO31" s="28" t="str">
        <f>'Ex4'!Y31</f>
        <v/>
      </c>
      <c r="AP31" s="20" t="str">
        <f>'Ex4'!Z31</f>
        <v/>
      </c>
      <c r="AQ31" s="28" t="str">
        <f>'Ex5'!X31</f>
        <v/>
      </c>
      <c r="AR31" s="28" t="str">
        <f>'Ex5'!Y31</f>
        <v/>
      </c>
      <c r="AS31" s="20" t="str">
        <f>'Ex5'!Z31</f>
        <v/>
      </c>
      <c r="AT31" s="28" t="str">
        <f>'Ex6'!X31</f>
        <v/>
      </c>
      <c r="AU31" s="28" t="str">
        <f>'Ex6'!Y31</f>
        <v/>
      </c>
      <c r="AV31" s="20" t="str">
        <f>'Ex6'!Z31</f>
        <v/>
      </c>
      <c r="AW31" s="18"/>
      <c r="AX31" s="18"/>
      <c r="AY31" s="18"/>
      <c r="AZ31" s="18"/>
      <c r="BA31" s="18"/>
      <c r="BB31" s="18"/>
      <c r="BC31" s="23"/>
      <c r="BD31" s="64" t="str">
        <f t="shared" si="1"/>
        <v/>
      </c>
      <c r="BE31" s="87" t="str">
        <f t="shared" si="2"/>
        <v/>
      </c>
      <c r="BF31" s="90" t="str">
        <f t="shared" si="3"/>
        <v/>
      </c>
      <c r="BG31" s="65" t="str">
        <f t="shared" si="8"/>
        <v/>
      </c>
      <c r="BH31" s="87" t="str">
        <f t="shared" si="4"/>
        <v/>
      </c>
      <c r="BI31" s="85" t="str">
        <f t="shared" si="5"/>
        <v/>
      </c>
      <c r="BK31" s="19">
        <f t="shared" si="9"/>
        <v>0</v>
      </c>
      <c r="BL31" s="19">
        <f t="shared" si="10"/>
        <v>0</v>
      </c>
    </row>
    <row r="32" spans="1:64" ht="13.8" x14ac:dyDescent="0.3">
      <c r="A32">
        <v>29</v>
      </c>
      <c r="B32" s="39"/>
      <c r="C32" s="19" t="str">
        <f>SchA1!X32</f>
        <v/>
      </c>
      <c r="D32" s="19" t="str">
        <f>SchA1!Y32</f>
        <v/>
      </c>
      <c r="E32" s="20" t="str">
        <f>SchA1!Z32</f>
        <v/>
      </c>
      <c r="F32" s="28" t="str">
        <f>SchA2!X32</f>
        <v/>
      </c>
      <c r="G32" s="28" t="str">
        <f>SchA2!Y32</f>
        <v/>
      </c>
      <c r="H32" s="20" t="str">
        <f>SchA2!Z32</f>
        <v/>
      </c>
      <c r="I32" s="68"/>
      <c r="J32" s="68"/>
      <c r="K32" s="69"/>
      <c r="L32" s="22" t="str">
        <f>'Ex1'!X32</f>
        <v/>
      </c>
      <c r="M32" s="19" t="str">
        <f>'Ex1'!Y32</f>
        <v/>
      </c>
      <c r="N32" s="20" t="str">
        <f>'Ex1'!Z32</f>
        <v/>
      </c>
      <c r="O32" s="19" t="str">
        <f>'Ex2'!X32</f>
        <v/>
      </c>
      <c r="P32" s="19" t="str">
        <f>'Ex2'!Y32</f>
        <v/>
      </c>
      <c r="Q32" s="20" t="str">
        <f>'Ex2'!Z32</f>
        <v/>
      </c>
      <c r="R32" s="28" t="str">
        <f>'Ex3'!X32</f>
        <v/>
      </c>
      <c r="S32" s="28" t="str">
        <f>'Ex3'!Y32</f>
        <v/>
      </c>
      <c r="T32" s="20" t="str">
        <f>'Ex3'!Z32</f>
        <v/>
      </c>
      <c r="U32" s="18"/>
      <c r="V32" s="18"/>
      <c r="W32" s="18"/>
      <c r="X32" s="18"/>
      <c r="Y32" s="18"/>
      <c r="Z32" s="18"/>
      <c r="AA32" s="21"/>
      <c r="AB32" s="50" t="str">
        <f t="shared" si="6"/>
        <v/>
      </c>
      <c r="AC32" s="87" t="str">
        <f t="shared" si="7"/>
        <v/>
      </c>
      <c r="AD32" s="82" t="str">
        <f t="shared" si="0"/>
        <v/>
      </c>
      <c r="AE32" s="22" t="str">
        <f>SchA3!X32</f>
        <v/>
      </c>
      <c r="AF32" s="28" t="str">
        <f>SchA3!Y32</f>
        <v/>
      </c>
      <c r="AG32" s="20" t="str">
        <f>SchA3!Z32</f>
        <v/>
      </c>
      <c r="AH32" s="28" t="str">
        <f>SchA4!X32</f>
        <v/>
      </c>
      <c r="AI32" s="28" t="str">
        <f>SchA4!Y32</f>
        <v/>
      </c>
      <c r="AJ32" s="20" t="str">
        <f>SchA4!Z32</f>
        <v/>
      </c>
      <c r="AK32" s="68"/>
      <c r="AL32" s="68"/>
      <c r="AM32" s="69"/>
      <c r="AN32" s="22" t="str">
        <f>'Ex4'!X32</f>
        <v/>
      </c>
      <c r="AO32" s="28" t="str">
        <f>'Ex4'!Y32</f>
        <v/>
      </c>
      <c r="AP32" s="20" t="str">
        <f>'Ex4'!Z32</f>
        <v/>
      </c>
      <c r="AQ32" s="28" t="str">
        <f>'Ex5'!X32</f>
        <v/>
      </c>
      <c r="AR32" s="28" t="str">
        <f>'Ex5'!Y32</f>
        <v/>
      </c>
      <c r="AS32" s="20" t="str">
        <f>'Ex5'!Z32</f>
        <v/>
      </c>
      <c r="AT32" s="28" t="str">
        <f>'Ex6'!X32</f>
        <v/>
      </c>
      <c r="AU32" s="28" t="str">
        <f>'Ex6'!Y32</f>
        <v/>
      </c>
      <c r="AV32" s="20" t="str">
        <f>'Ex6'!Z32</f>
        <v/>
      </c>
      <c r="AW32" s="18"/>
      <c r="AX32" s="18"/>
      <c r="AY32" s="18"/>
      <c r="AZ32" s="18"/>
      <c r="BA32" s="18"/>
      <c r="BB32" s="18"/>
      <c r="BC32" s="23"/>
      <c r="BD32" s="64" t="str">
        <f t="shared" si="1"/>
        <v/>
      </c>
      <c r="BE32" s="87" t="str">
        <f t="shared" si="2"/>
        <v/>
      </c>
      <c r="BF32" s="90" t="str">
        <f t="shared" si="3"/>
        <v/>
      </c>
      <c r="BG32" s="65" t="str">
        <f t="shared" si="8"/>
        <v/>
      </c>
      <c r="BH32" s="87" t="str">
        <f t="shared" si="4"/>
        <v/>
      </c>
      <c r="BI32" s="85" t="str">
        <f t="shared" si="5"/>
        <v/>
      </c>
      <c r="BK32" s="19">
        <f t="shared" si="9"/>
        <v>0</v>
      </c>
      <c r="BL32" s="19">
        <f t="shared" si="10"/>
        <v>0</v>
      </c>
    </row>
    <row r="33" spans="1:64" ht="13.8" x14ac:dyDescent="0.3">
      <c r="A33">
        <v>30</v>
      </c>
      <c r="B33" s="39"/>
      <c r="C33" s="19" t="str">
        <f>SchA1!X33</f>
        <v/>
      </c>
      <c r="D33" s="19" t="str">
        <f>SchA1!Y33</f>
        <v/>
      </c>
      <c r="E33" s="20" t="str">
        <f>SchA1!Z33</f>
        <v/>
      </c>
      <c r="F33" s="28" t="str">
        <f>SchA2!X33</f>
        <v/>
      </c>
      <c r="G33" s="28" t="str">
        <f>SchA2!Y33</f>
        <v/>
      </c>
      <c r="H33" s="20" t="str">
        <f>SchA2!Z33</f>
        <v/>
      </c>
      <c r="I33" s="68"/>
      <c r="J33" s="68"/>
      <c r="K33" s="69"/>
      <c r="L33" s="22" t="str">
        <f>'Ex1'!X33</f>
        <v/>
      </c>
      <c r="M33" s="19" t="str">
        <f>'Ex1'!Y33</f>
        <v/>
      </c>
      <c r="N33" s="20" t="str">
        <f>'Ex1'!Z33</f>
        <v/>
      </c>
      <c r="O33" s="19" t="str">
        <f>'Ex2'!X33</f>
        <v/>
      </c>
      <c r="P33" s="19" t="str">
        <f>'Ex2'!Y33</f>
        <v/>
      </c>
      <c r="Q33" s="20" t="str">
        <f>'Ex2'!Z33</f>
        <v/>
      </c>
      <c r="R33" s="28" t="str">
        <f>'Ex3'!X33</f>
        <v/>
      </c>
      <c r="S33" s="28" t="str">
        <f>'Ex3'!Y33</f>
        <v/>
      </c>
      <c r="T33" s="20" t="str">
        <f>'Ex3'!Z33</f>
        <v/>
      </c>
      <c r="U33" s="18"/>
      <c r="V33" s="18"/>
      <c r="W33" s="18"/>
      <c r="X33" s="18"/>
      <c r="Y33" s="18"/>
      <c r="Z33" s="18"/>
      <c r="AA33" s="21"/>
      <c r="AB33" s="50" t="str">
        <f t="shared" si="6"/>
        <v/>
      </c>
      <c r="AC33" s="87" t="str">
        <f t="shared" si="7"/>
        <v/>
      </c>
      <c r="AD33" s="82" t="str">
        <f t="shared" si="0"/>
        <v/>
      </c>
      <c r="AE33" s="22" t="str">
        <f>SchA3!X33</f>
        <v/>
      </c>
      <c r="AF33" s="28" t="str">
        <f>SchA3!Y33</f>
        <v/>
      </c>
      <c r="AG33" s="20" t="str">
        <f>SchA3!Z33</f>
        <v/>
      </c>
      <c r="AH33" s="28" t="str">
        <f>SchA4!X33</f>
        <v/>
      </c>
      <c r="AI33" s="28" t="str">
        <f>SchA4!Y33</f>
        <v/>
      </c>
      <c r="AJ33" s="20" t="str">
        <f>SchA4!Z33</f>
        <v/>
      </c>
      <c r="AK33" s="68"/>
      <c r="AL33" s="68"/>
      <c r="AM33" s="69"/>
      <c r="AN33" s="22" t="str">
        <f>'Ex4'!X33</f>
        <v/>
      </c>
      <c r="AO33" s="28" t="str">
        <f>'Ex4'!Y33</f>
        <v/>
      </c>
      <c r="AP33" s="20" t="str">
        <f>'Ex4'!Z33</f>
        <v/>
      </c>
      <c r="AQ33" s="28" t="str">
        <f>'Ex5'!X33</f>
        <v/>
      </c>
      <c r="AR33" s="28" t="str">
        <f>'Ex5'!Y33</f>
        <v/>
      </c>
      <c r="AS33" s="20" t="str">
        <f>'Ex5'!Z33</f>
        <v/>
      </c>
      <c r="AT33" s="28" t="str">
        <f>'Ex6'!X33</f>
        <v/>
      </c>
      <c r="AU33" s="28" t="str">
        <f>'Ex6'!Y33</f>
        <v/>
      </c>
      <c r="AV33" s="20" t="str">
        <f>'Ex6'!Z33</f>
        <v/>
      </c>
      <c r="AW33" s="18"/>
      <c r="AX33" s="18"/>
      <c r="AY33" s="18"/>
      <c r="AZ33" s="18"/>
      <c r="BA33" s="18"/>
      <c r="BB33" s="18"/>
      <c r="BC33" s="23"/>
      <c r="BD33" s="64" t="str">
        <f t="shared" si="1"/>
        <v/>
      </c>
      <c r="BE33" s="87" t="str">
        <f t="shared" si="2"/>
        <v/>
      </c>
      <c r="BF33" s="90" t="str">
        <f t="shared" si="3"/>
        <v/>
      </c>
      <c r="BG33" s="65" t="str">
        <f t="shared" si="8"/>
        <v/>
      </c>
      <c r="BH33" s="87" t="str">
        <f t="shared" si="4"/>
        <v/>
      </c>
      <c r="BI33" s="85" t="str">
        <f t="shared" si="5"/>
        <v/>
      </c>
      <c r="BK33" s="19">
        <f t="shared" si="9"/>
        <v>0</v>
      </c>
      <c r="BL33" s="19">
        <f t="shared" si="10"/>
        <v>0</v>
      </c>
    </row>
    <row r="34" spans="1:64" ht="13.8" x14ac:dyDescent="0.3">
      <c r="A34">
        <v>31</v>
      </c>
      <c r="B34" s="37"/>
      <c r="C34" s="19" t="str">
        <f>SchA1!X34</f>
        <v/>
      </c>
      <c r="D34" s="19" t="str">
        <f>SchA1!Y34</f>
        <v/>
      </c>
      <c r="E34" s="20" t="str">
        <f>SchA1!Z34</f>
        <v/>
      </c>
      <c r="F34" s="28" t="str">
        <f>SchA2!X34</f>
        <v/>
      </c>
      <c r="G34" s="28" t="str">
        <f>SchA2!Y34</f>
        <v/>
      </c>
      <c r="H34" s="20" t="str">
        <f>SchA2!Z34</f>
        <v/>
      </c>
      <c r="I34" s="68"/>
      <c r="J34" s="68"/>
      <c r="K34" s="69"/>
      <c r="L34" s="22" t="str">
        <f>'Ex1'!X34</f>
        <v/>
      </c>
      <c r="M34" s="19" t="str">
        <f>'Ex1'!Y34</f>
        <v/>
      </c>
      <c r="N34" s="20" t="str">
        <f>'Ex1'!Z34</f>
        <v/>
      </c>
      <c r="O34" s="19" t="str">
        <f>'Ex2'!X34</f>
        <v/>
      </c>
      <c r="P34" s="19" t="str">
        <f>'Ex2'!Y34</f>
        <v/>
      </c>
      <c r="Q34" s="20" t="str">
        <f>'Ex2'!Z34</f>
        <v/>
      </c>
      <c r="R34" s="28" t="str">
        <f>'Ex3'!X34</f>
        <v/>
      </c>
      <c r="S34" s="28" t="str">
        <f>'Ex3'!Y34</f>
        <v/>
      </c>
      <c r="T34" s="20" t="str">
        <f>'Ex3'!Z34</f>
        <v/>
      </c>
      <c r="U34" s="18"/>
      <c r="V34" s="18"/>
      <c r="W34" s="18"/>
      <c r="X34" s="18"/>
      <c r="Y34" s="18"/>
      <c r="Z34" s="18"/>
      <c r="AA34" s="21"/>
      <c r="AB34" s="50" t="str">
        <f t="shared" si="6"/>
        <v/>
      </c>
      <c r="AC34" s="87" t="str">
        <f t="shared" si="7"/>
        <v/>
      </c>
      <c r="AD34" s="82" t="str">
        <f t="shared" si="0"/>
        <v/>
      </c>
      <c r="AE34" s="22" t="str">
        <f>SchA3!X34</f>
        <v/>
      </c>
      <c r="AF34" s="28" t="str">
        <f>SchA3!Y34</f>
        <v/>
      </c>
      <c r="AG34" s="20" t="str">
        <f>SchA3!Z34</f>
        <v/>
      </c>
      <c r="AH34" s="28" t="str">
        <f>SchA4!X34</f>
        <v/>
      </c>
      <c r="AI34" s="28" t="str">
        <f>SchA4!Y34</f>
        <v/>
      </c>
      <c r="AJ34" s="20" t="str">
        <f>SchA4!Z34</f>
        <v/>
      </c>
      <c r="AK34" s="68"/>
      <c r="AL34" s="68"/>
      <c r="AM34" s="69"/>
      <c r="AN34" s="22" t="str">
        <f>'Ex4'!X34</f>
        <v/>
      </c>
      <c r="AO34" s="28" t="str">
        <f>'Ex4'!Y34</f>
        <v/>
      </c>
      <c r="AP34" s="20" t="str">
        <f>'Ex4'!Z34</f>
        <v/>
      </c>
      <c r="AQ34" s="28" t="str">
        <f>'Ex5'!X34</f>
        <v/>
      </c>
      <c r="AR34" s="28" t="str">
        <f>'Ex5'!Y34</f>
        <v/>
      </c>
      <c r="AS34" s="20" t="str">
        <f>'Ex5'!Z34</f>
        <v/>
      </c>
      <c r="AT34" s="28" t="str">
        <f>'Ex6'!X34</f>
        <v/>
      </c>
      <c r="AU34" s="28" t="str">
        <f>'Ex6'!Y34</f>
        <v/>
      </c>
      <c r="AV34" s="20" t="str">
        <f>'Ex6'!Z34</f>
        <v/>
      </c>
      <c r="AW34" s="18"/>
      <c r="AX34" s="18"/>
      <c r="AY34" s="18"/>
      <c r="AZ34" s="18"/>
      <c r="BA34" s="18"/>
      <c r="BB34" s="18"/>
      <c r="BC34" s="23"/>
      <c r="BD34" s="64" t="str">
        <f t="shared" si="1"/>
        <v/>
      </c>
      <c r="BE34" s="87" t="str">
        <f t="shared" si="2"/>
        <v/>
      </c>
      <c r="BF34" s="90" t="str">
        <f t="shared" si="3"/>
        <v/>
      </c>
      <c r="BG34" s="65" t="str">
        <f t="shared" si="8"/>
        <v/>
      </c>
      <c r="BH34" s="87" t="str">
        <f t="shared" si="4"/>
        <v/>
      </c>
      <c r="BI34" s="85" t="str">
        <f t="shared" si="5"/>
        <v/>
      </c>
      <c r="BK34" s="19">
        <f t="shared" si="9"/>
        <v>0</v>
      </c>
      <c r="BL34" s="19">
        <f t="shared" si="10"/>
        <v>0</v>
      </c>
    </row>
    <row r="35" spans="1:64" ht="13.8" x14ac:dyDescent="0.3">
      <c r="A35">
        <v>32</v>
      </c>
      <c r="B35" s="37"/>
      <c r="C35" s="19" t="str">
        <f>SchA1!X35</f>
        <v/>
      </c>
      <c r="D35" s="19" t="str">
        <f>SchA1!Y35</f>
        <v/>
      </c>
      <c r="E35" s="20" t="str">
        <f>SchA1!Z35</f>
        <v/>
      </c>
      <c r="F35" s="28" t="str">
        <f>SchA2!X35</f>
        <v/>
      </c>
      <c r="G35" s="28" t="str">
        <f>SchA2!Y35</f>
        <v/>
      </c>
      <c r="H35" s="20" t="str">
        <f>SchA2!Z35</f>
        <v/>
      </c>
      <c r="I35" s="68"/>
      <c r="J35" s="68"/>
      <c r="K35" s="69"/>
      <c r="L35" s="22" t="str">
        <f>'Ex1'!X35</f>
        <v/>
      </c>
      <c r="M35" s="19" t="str">
        <f>'Ex1'!Y35</f>
        <v/>
      </c>
      <c r="N35" s="20" t="str">
        <f>'Ex1'!Z35</f>
        <v/>
      </c>
      <c r="O35" s="19" t="str">
        <f>'Ex2'!X35</f>
        <v/>
      </c>
      <c r="P35" s="19" t="str">
        <f>'Ex2'!Y35</f>
        <v/>
      </c>
      <c r="Q35" s="20" t="str">
        <f>'Ex2'!Z35</f>
        <v/>
      </c>
      <c r="R35" s="28" t="str">
        <f>'Ex3'!X35</f>
        <v/>
      </c>
      <c r="S35" s="28" t="str">
        <f>'Ex3'!Y35</f>
        <v/>
      </c>
      <c r="T35" s="20" t="str">
        <f>'Ex3'!Z35</f>
        <v/>
      </c>
      <c r="U35" s="18"/>
      <c r="V35" s="18"/>
      <c r="W35" s="18"/>
      <c r="X35" s="18"/>
      <c r="Y35" s="18"/>
      <c r="Z35" s="18"/>
      <c r="AA35" s="21"/>
      <c r="AB35" s="50" t="str">
        <f t="shared" si="6"/>
        <v/>
      </c>
      <c r="AC35" s="87" t="str">
        <f t="shared" si="7"/>
        <v/>
      </c>
      <c r="AD35" s="82" t="str">
        <f t="shared" si="0"/>
        <v/>
      </c>
      <c r="AE35" s="22" t="str">
        <f>SchA3!X35</f>
        <v/>
      </c>
      <c r="AF35" s="28" t="str">
        <f>SchA3!Y35</f>
        <v/>
      </c>
      <c r="AG35" s="20" t="str">
        <f>SchA3!Z35</f>
        <v/>
      </c>
      <c r="AH35" s="28" t="str">
        <f>SchA4!X35</f>
        <v/>
      </c>
      <c r="AI35" s="28" t="str">
        <f>SchA4!Y35</f>
        <v/>
      </c>
      <c r="AJ35" s="20" t="str">
        <f>SchA4!Z35</f>
        <v/>
      </c>
      <c r="AK35" s="68"/>
      <c r="AL35" s="68"/>
      <c r="AM35" s="69"/>
      <c r="AN35" s="22" t="str">
        <f>'Ex4'!X35</f>
        <v/>
      </c>
      <c r="AO35" s="28" t="str">
        <f>'Ex4'!Y35</f>
        <v/>
      </c>
      <c r="AP35" s="20" t="str">
        <f>'Ex4'!Z35</f>
        <v/>
      </c>
      <c r="AQ35" s="28" t="str">
        <f>'Ex5'!X35</f>
        <v/>
      </c>
      <c r="AR35" s="28" t="str">
        <f>'Ex5'!Y35</f>
        <v/>
      </c>
      <c r="AS35" s="20" t="str">
        <f>'Ex5'!Z35</f>
        <v/>
      </c>
      <c r="AT35" s="28" t="str">
        <f>'Ex6'!X35</f>
        <v/>
      </c>
      <c r="AU35" s="28" t="str">
        <f>'Ex6'!Y35</f>
        <v/>
      </c>
      <c r="AV35" s="20" t="str">
        <f>'Ex6'!Z35</f>
        <v/>
      </c>
      <c r="AW35" s="18"/>
      <c r="AX35" s="18"/>
      <c r="AY35" s="18"/>
      <c r="AZ35" s="18"/>
      <c r="BA35" s="18"/>
      <c r="BB35" s="18"/>
      <c r="BC35" s="23"/>
      <c r="BD35" s="64" t="str">
        <f t="shared" si="1"/>
        <v/>
      </c>
      <c r="BE35" s="87" t="str">
        <f t="shared" si="2"/>
        <v/>
      </c>
      <c r="BF35" s="90" t="str">
        <f t="shared" si="3"/>
        <v/>
      </c>
      <c r="BG35" s="65" t="str">
        <f t="shared" si="8"/>
        <v/>
      </c>
      <c r="BH35" s="87" t="str">
        <f t="shared" si="4"/>
        <v/>
      </c>
      <c r="BI35" s="85" t="str">
        <f t="shared" si="5"/>
        <v/>
      </c>
      <c r="BK35" s="19">
        <f t="shared" si="9"/>
        <v>0</v>
      </c>
      <c r="BL35" s="19">
        <f t="shared" si="10"/>
        <v>0</v>
      </c>
    </row>
    <row r="36" spans="1:64" ht="13.8" x14ac:dyDescent="0.3">
      <c r="A36">
        <v>33</v>
      </c>
      <c r="B36" s="37"/>
      <c r="C36" s="19" t="str">
        <f>SchA1!X36</f>
        <v/>
      </c>
      <c r="D36" s="19" t="str">
        <f>SchA1!Y36</f>
        <v/>
      </c>
      <c r="E36" s="20" t="str">
        <f>SchA1!Z36</f>
        <v/>
      </c>
      <c r="F36" s="28" t="str">
        <f>SchA2!X36</f>
        <v/>
      </c>
      <c r="G36" s="28" t="str">
        <f>SchA2!Y36</f>
        <v/>
      </c>
      <c r="H36" s="20" t="str">
        <f>SchA2!Z36</f>
        <v/>
      </c>
      <c r="I36" s="68"/>
      <c r="J36" s="68"/>
      <c r="K36" s="69"/>
      <c r="L36" s="22" t="str">
        <f>'Ex1'!X36</f>
        <v/>
      </c>
      <c r="M36" s="19" t="str">
        <f>'Ex1'!Y36</f>
        <v/>
      </c>
      <c r="N36" s="20" t="str">
        <f>'Ex1'!Z36</f>
        <v/>
      </c>
      <c r="O36" s="19" t="str">
        <f>'Ex2'!X36</f>
        <v/>
      </c>
      <c r="P36" s="19" t="str">
        <f>'Ex2'!Y36</f>
        <v/>
      </c>
      <c r="Q36" s="20" t="str">
        <f>'Ex2'!Z36</f>
        <v/>
      </c>
      <c r="R36" s="28" t="str">
        <f>'Ex3'!X36</f>
        <v/>
      </c>
      <c r="S36" s="28" t="str">
        <f>'Ex3'!Y36</f>
        <v/>
      </c>
      <c r="T36" s="20" t="str">
        <f>'Ex3'!Z36</f>
        <v/>
      </c>
      <c r="U36" s="18"/>
      <c r="V36" s="18"/>
      <c r="W36" s="18"/>
      <c r="X36" s="18"/>
      <c r="Y36" s="18"/>
      <c r="Z36" s="18"/>
      <c r="AA36" s="21"/>
      <c r="AB36" s="50" t="str">
        <f t="shared" si="6"/>
        <v/>
      </c>
      <c r="AC36" s="87" t="str">
        <f t="shared" si="7"/>
        <v/>
      </c>
      <c r="AD36" s="82" t="str">
        <f t="shared" si="0"/>
        <v/>
      </c>
      <c r="AE36" s="22" t="str">
        <f>SchA3!X36</f>
        <v/>
      </c>
      <c r="AF36" s="28" t="str">
        <f>SchA3!Y36</f>
        <v/>
      </c>
      <c r="AG36" s="20" t="str">
        <f>SchA3!Z36</f>
        <v/>
      </c>
      <c r="AH36" s="28" t="str">
        <f>SchA4!X36</f>
        <v/>
      </c>
      <c r="AI36" s="28" t="str">
        <f>SchA4!Y36</f>
        <v/>
      </c>
      <c r="AJ36" s="20" t="str">
        <f>SchA4!Z36</f>
        <v/>
      </c>
      <c r="AK36" s="68"/>
      <c r="AL36" s="68"/>
      <c r="AM36" s="69"/>
      <c r="AN36" s="22" t="str">
        <f>'Ex4'!X36</f>
        <v/>
      </c>
      <c r="AO36" s="28" t="str">
        <f>'Ex4'!Y36</f>
        <v/>
      </c>
      <c r="AP36" s="20" t="str">
        <f>'Ex4'!Z36</f>
        <v/>
      </c>
      <c r="AQ36" s="28" t="str">
        <f>'Ex5'!X36</f>
        <v/>
      </c>
      <c r="AR36" s="28" t="str">
        <f>'Ex5'!Y36</f>
        <v/>
      </c>
      <c r="AS36" s="20" t="str">
        <f>'Ex5'!Z36</f>
        <v/>
      </c>
      <c r="AT36" s="28" t="str">
        <f>'Ex6'!X36</f>
        <v/>
      </c>
      <c r="AU36" s="28" t="str">
        <f>'Ex6'!Y36</f>
        <v/>
      </c>
      <c r="AV36" s="20" t="str">
        <f>'Ex6'!Z36</f>
        <v/>
      </c>
      <c r="AW36" s="80"/>
      <c r="AX36" s="23"/>
      <c r="AY36" s="23"/>
      <c r="AZ36" s="23"/>
      <c r="BA36" s="23"/>
      <c r="BB36" s="23"/>
      <c r="BC36" s="23"/>
      <c r="BD36" s="64" t="str">
        <f t="shared" si="1"/>
        <v/>
      </c>
      <c r="BE36" s="87" t="str">
        <f t="shared" si="2"/>
        <v/>
      </c>
      <c r="BF36" s="90" t="str">
        <f t="shared" si="3"/>
        <v/>
      </c>
      <c r="BG36" s="65" t="str">
        <f t="shared" si="8"/>
        <v/>
      </c>
      <c r="BH36" s="87" t="str">
        <f t="shared" si="4"/>
        <v/>
      </c>
      <c r="BI36" s="85" t="str">
        <f t="shared" si="5"/>
        <v/>
      </c>
      <c r="BK36" s="19">
        <f t="shared" si="9"/>
        <v>0</v>
      </c>
      <c r="BL36" s="19">
        <f t="shared" si="10"/>
        <v>0</v>
      </c>
    </row>
    <row r="37" spans="1:64" ht="14.4" thickBot="1" x14ac:dyDescent="0.35">
      <c r="A37">
        <v>34</v>
      </c>
      <c r="B37" s="37"/>
      <c r="C37" s="19" t="str">
        <f>SchA1!X37</f>
        <v/>
      </c>
      <c r="D37" s="19" t="str">
        <f>SchA1!Y37</f>
        <v/>
      </c>
      <c r="E37" s="20" t="str">
        <f>SchA1!Z37</f>
        <v/>
      </c>
      <c r="F37" s="28" t="str">
        <f>SchA2!X37</f>
        <v/>
      </c>
      <c r="G37" s="28" t="str">
        <f>SchA2!Y37</f>
        <v/>
      </c>
      <c r="H37" s="20" t="str">
        <f>SchA2!Z37</f>
        <v/>
      </c>
      <c r="I37" s="68"/>
      <c r="J37" s="68"/>
      <c r="K37" s="69"/>
      <c r="L37" s="67" t="str">
        <f>'Ex1'!X37</f>
        <v/>
      </c>
      <c r="M37" s="19" t="str">
        <f>'Ex1'!Y37</f>
        <v/>
      </c>
      <c r="N37" s="32" t="str">
        <f>'Ex1'!Z37</f>
        <v/>
      </c>
      <c r="O37" s="19" t="str">
        <f>'Ex2'!X37</f>
        <v/>
      </c>
      <c r="P37" s="19" t="str">
        <f>'Ex2'!Y37</f>
        <v/>
      </c>
      <c r="Q37" s="20" t="str">
        <f>'Ex2'!Z37</f>
        <v/>
      </c>
      <c r="R37" s="28" t="str">
        <f>'Ex3'!X37</f>
        <v/>
      </c>
      <c r="S37" s="28" t="str">
        <f>'Ex3'!Y37</f>
        <v/>
      </c>
      <c r="T37" s="20" t="str">
        <f>'Ex3'!Z37</f>
        <v/>
      </c>
      <c r="U37" s="77"/>
      <c r="V37" s="78"/>
      <c r="W37" s="78"/>
      <c r="X37" s="78"/>
      <c r="Y37" s="78"/>
      <c r="Z37" s="78"/>
      <c r="AA37" s="79"/>
      <c r="AB37" s="62" t="str">
        <f t="shared" si="6"/>
        <v/>
      </c>
      <c r="AC37" s="88" t="str">
        <f t="shared" si="7"/>
        <v/>
      </c>
      <c r="AD37" s="83" t="str">
        <f t="shared" si="0"/>
        <v/>
      </c>
      <c r="AE37" s="22" t="str">
        <f>SchA3!X37</f>
        <v/>
      </c>
      <c r="AF37" s="28" t="str">
        <f>SchA3!Y37</f>
        <v/>
      </c>
      <c r="AG37" s="20" t="str">
        <f>SchA3!Z37</f>
        <v/>
      </c>
      <c r="AH37" s="28" t="str">
        <f>SchA4!X37</f>
        <v/>
      </c>
      <c r="AI37" s="28" t="str">
        <f>SchA4!Y37</f>
        <v/>
      </c>
      <c r="AJ37" s="20" t="str">
        <f>SchA4!Z37</f>
        <v/>
      </c>
      <c r="AK37" s="68"/>
      <c r="AL37" s="68"/>
      <c r="AM37" s="69"/>
      <c r="AN37" s="67" t="str">
        <f>'Ex4'!X37</f>
        <v/>
      </c>
      <c r="AO37" s="28" t="str">
        <f>'Ex4'!Y37</f>
        <v/>
      </c>
      <c r="AP37" s="20" t="str">
        <f>'Ex4'!Z37</f>
        <v/>
      </c>
      <c r="AQ37" s="28" t="str">
        <f>'Ex5'!X37</f>
        <v/>
      </c>
      <c r="AR37" s="28" t="str">
        <f>'Ex5'!Y37</f>
        <v/>
      </c>
      <c r="AS37" s="20" t="str">
        <f>'Ex5'!Z37</f>
        <v/>
      </c>
      <c r="AT37" s="28" t="str">
        <f>'Ex6'!X37</f>
        <v/>
      </c>
      <c r="AU37" s="28" t="str">
        <f>'Ex6'!Y37</f>
        <v/>
      </c>
      <c r="AV37" s="20" t="str">
        <f>'Ex6'!Z37</f>
        <v/>
      </c>
      <c r="AW37" s="77"/>
      <c r="AX37" s="78"/>
      <c r="AY37" s="78"/>
      <c r="AZ37" s="78"/>
      <c r="BA37" s="78"/>
      <c r="BB37" s="78"/>
      <c r="BC37" s="78"/>
      <c r="BD37" s="61" t="str">
        <f t="shared" si="1"/>
        <v/>
      </c>
      <c r="BE37" s="88" t="str">
        <f t="shared" si="2"/>
        <v/>
      </c>
      <c r="BF37" s="91" t="str">
        <f t="shared" si="3"/>
        <v/>
      </c>
      <c r="BG37" s="62" t="str">
        <f t="shared" si="8"/>
        <v/>
      </c>
      <c r="BH37" s="88" t="str">
        <f t="shared" si="4"/>
        <v/>
      </c>
      <c r="BI37" s="83" t="str">
        <f t="shared" si="5"/>
        <v/>
      </c>
      <c r="BK37" s="81">
        <f t="shared" si="9"/>
        <v>0</v>
      </c>
      <c r="BL37" s="81">
        <f t="shared" si="10"/>
        <v>0</v>
      </c>
    </row>
    <row r="38" spans="1:64" x14ac:dyDescent="0.25">
      <c r="B38" s="35" t="s">
        <v>47</v>
      </c>
      <c r="C38" s="110">
        <f>IF(SUM(D4:D37) &lt;&gt; 0,ROUNDDOWN(AVERAGE(D4:D37),2),"")</f>
        <v>2.75</v>
      </c>
      <c r="D38" s="111"/>
      <c r="E38" s="126"/>
      <c r="F38" s="110" t="str">
        <f>IF(SUM(G4:G37) &lt;&gt; 0,ROUNDDOWN(AVERAGE(G4:G37),2),"")</f>
        <v/>
      </c>
      <c r="G38" s="111"/>
      <c r="H38" s="126"/>
      <c r="I38" s="110" t="str">
        <f>IF(SUM(J4:J37) &lt;&gt; 0,ROUNDDOWN(AVERAGE(J4:J37),2),"")</f>
        <v/>
      </c>
      <c r="J38" s="111"/>
      <c r="K38" s="126"/>
      <c r="L38" s="110" t="str">
        <f>IF(SUM(M4:M37) &lt;&gt; 0,ROUNDDOWN(AVERAGE(M4:M37),2),"")</f>
        <v/>
      </c>
      <c r="M38" s="111"/>
      <c r="N38" s="126"/>
      <c r="O38" s="110" t="str">
        <f>IF(SUM(P4:P37) &lt;&gt; 0,ROUNDDOWN(AVERAGE(P4:P37),2),"")</f>
        <v/>
      </c>
      <c r="P38" s="111"/>
      <c r="Q38" s="126"/>
      <c r="R38" s="110" t="str">
        <f>IF(SUM(S4:S37) &lt;&gt; 0,ROUNDDOWN(AVERAGE(S4:S37),2),"")</f>
        <v/>
      </c>
      <c r="S38" s="111"/>
      <c r="T38" s="126"/>
      <c r="U38" s="30"/>
      <c r="AB38" s="63">
        <f>IF(SUM(AB4:AB37)&lt;&gt; 0,ROUNDDOWN(AVERAGE(AB4:AB37),2),"")</f>
        <v>2.75</v>
      </c>
      <c r="AC38" s="63">
        <f>IF(SUM(AC4:AC37)&lt;&gt; 0,ROUNDDOWN(AVERAGE(AC4:AC37),2),"")</f>
        <v>2.08</v>
      </c>
      <c r="AD38" s="63">
        <f>IF(SUM(AD4:AD37)&lt;&gt; 0,ROUNDDOWN(AVERAGE(AD4:AD37),2),"")</f>
        <v>2.52</v>
      </c>
      <c r="AE38" s="110" t="str">
        <f>IF(SUM(AF4:AF37) &lt;&gt; 0,ROUNDDOWN(AVERAGE(AF4:AF37),2),"")</f>
        <v/>
      </c>
      <c r="AF38" s="111"/>
      <c r="AG38" s="126"/>
      <c r="AH38" s="110" t="str">
        <f>IF(SUM(AI4:AI37) &lt;&gt; 0,ROUNDDOWN(AVERAGE(AI4:AI37),2),"")</f>
        <v/>
      </c>
      <c r="AI38" s="111"/>
      <c r="AJ38" s="126"/>
      <c r="AK38" s="110" t="str">
        <f>IF(SUM(AL4:AL37) &lt;&gt; 0,ROUNDDOWN(AVERAGE(AL4:AL37),2),"")</f>
        <v/>
      </c>
      <c r="AL38" s="111"/>
      <c r="AM38" s="126"/>
      <c r="AN38" s="110" t="str">
        <f>IF(SUM(AO4:AO37) &lt;&gt; 0,ROUNDDOWN(AVERAGE(AO4:AO37),2),"")</f>
        <v/>
      </c>
      <c r="AO38" s="111"/>
      <c r="AP38" s="126"/>
      <c r="AQ38" s="110" t="str">
        <f>IF(SUM(AR4:AR37) &lt;&gt; 0,ROUNDDOWN(AVERAGE(AR4:AR37),2),"")</f>
        <v/>
      </c>
      <c r="AR38" s="111"/>
      <c r="AS38" s="126"/>
      <c r="AT38" s="110" t="str">
        <f>IF(SUM(AU4:AU37) &lt;&gt; 0,ROUNDDOWN(AVERAGE(AU4:AU37),2),"")</f>
        <v/>
      </c>
      <c r="AU38" s="111"/>
      <c r="AV38" s="126"/>
      <c r="AW38" s="30"/>
      <c r="BD38" s="63" t="e">
        <f t="shared" ref="BD38:BI38" si="11">IF(SUM(BD4:BD37)&lt;&gt; 0,ROUNDDOWN(AVERAGE(BD4:BD37),2),"")</f>
        <v>#VALUE!</v>
      </c>
      <c r="BE38" s="63" t="e">
        <f t="shared" si="11"/>
        <v>#VALUE!</v>
      </c>
      <c r="BF38" s="63" t="e">
        <f t="shared" si="11"/>
        <v>#VALUE!</v>
      </c>
      <c r="BG38" s="63">
        <f t="shared" si="11"/>
        <v>2.75</v>
      </c>
      <c r="BH38" s="63">
        <f t="shared" si="11"/>
        <v>2.08</v>
      </c>
      <c r="BI38" s="63">
        <f t="shared" si="11"/>
        <v>2.52</v>
      </c>
      <c r="BK38" s="15">
        <f>ROUNDDOWN(AVERAGE(BK4:BK37),2)</f>
        <v>0.17</v>
      </c>
      <c r="BL38" s="15">
        <f>ROUNDDOWN(AVERAGE(BL4:BL37),2)</f>
        <v>0</v>
      </c>
    </row>
    <row r="40" spans="1:64" ht="15.6" x14ac:dyDescent="0.3">
      <c r="B40" s="56" t="s">
        <v>60</v>
      </c>
    </row>
    <row r="41" spans="1:64" ht="18.75" customHeight="1" x14ac:dyDescent="0.3">
      <c r="B41" s="58" t="s">
        <v>57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125">
        <v>2</v>
      </c>
      <c r="O41" s="125"/>
      <c r="P41" s="125"/>
      <c r="Q41" s="125"/>
      <c r="R41" s="125"/>
      <c r="S41" s="125"/>
      <c r="T41" s="125"/>
      <c r="U41" s="58" t="s">
        <v>56</v>
      </c>
      <c r="V41" s="59"/>
      <c r="W41" s="59"/>
      <c r="X41" s="59"/>
      <c r="Y41" s="59"/>
      <c r="Z41" s="59"/>
      <c r="AA41" s="124" t="s">
        <v>61</v>
      </c>
      <c r="AB41" s="124"/>
      <c r="AC41" s="124"/>
      <c r="AD41" s="57"/>
    </row>
    <row r="42" spans="1:64" ht="20.25" customHeight="1" x14ac:dyDescent="0.3">
      <c r="B42" s="58" t="s">
        <v>58</v>
      </c>
      <c r="C42" s="59"/>
      <c r="D42" s="59"/>
      <c r="E42" s="59"/>
      <c r="F42" s="59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125">
        <v>2</v>
      </c>
      <c r="R42" s="125"/>
      <c r="S42" s="125"/>
      <c r="T42" s="125"/>
      <c r="U42" s="58" t="s">
        <v>56</v>
      </c>
      <c r="V42" s="59"/>
      <c r="W42" s="59"/>
      <c r="X42" s="59"/>
      <c r="Y42" s="59"/>
      <c r="Z42" s="59"/>
      <c r="AA42" s="124" t="s">
        <v>61</v>
      </c>
      <c r="AB42" s="124"/>
      <c r="AC42" s="124"/>
      <c r="AD42" s="57"/>
    </row>
    <row r="43" spans="1:64" ht="19.5" customHeight="1" x14ac:dyDescent="0.3">
      <c r="B43" s="58" t="s">
        <v>59</v>
      </c>
      <c r="C43" s="59"/>
      <c r="D43" s="59"/>
      <c r="E43" s="59"/>
      <c r="F43" s="125">
        <v>2</v>
      </c>
      <c r="G43" s="125"/>
      <c r="H43" s="125"/>
      <c r="I43" s="125"/>
      <c r="J43" s="125"/>
      <c r="K43" s="125"/>
      <c r="L43" s="125"/>
      <c r="M43" s="58" t="s">
        <v>56</v>
      </c>
      <c r="N43" s="59"/>
      <c r="O43" s="59"/>
      <c r="P43" s="59"/>
      <c r="Q43" s="59"/>
      <c r="R43" s="59"/>
      <c r="S43" s="59"/>
      <c r="T43" s="59"/>
      <c r="U43" s="59"/>
      <c r="V43" s="59"/>
      <c r="W43" s="59"/>
      <c r="X43" s="60"/>
      <c r="Y43" s="60"/>
      <c r="Z43" s="60"/>
      <c r="AA43" s="124" t="s">
        <v>61</v>
      </c>
      <c r="AB43" s="124"/>
      <c r="AC43" s="124"/>
      <c r="AD43" s="57"/>
      <c r="BG43" s="71">
        <v>2</v>
      </c>
    </row>
  </sheetData>
  <dataConsolidate/>
  <mergeCells count="38">
    <mergeCell ref="BG2:BI2"/>
    <mergeCell ref="AW1:AY1"/>
    <mergeCell ref="B1:W1"/>
    <mergeCell ref="X1:AF1"/>
    <mergeCell ref="AO1:AR1"/>
    <mergeCell ref="BD2:BF2"/>
    <mergeCell ref="C38:E38"/>
    <mergeCell ref="F38:H38"/>
    <mergeCell ref="L38:N38"/>
    <mergeCell ref="O38:Q38"/>
    <mergeCell ref="I38:K38"/>
    <mergeCell ref="AB2:AD2"/>
    <mergeCell ref="AT38:AV38"/>
    <mergeCell ref="R38:T38"/>
    <mergeCell ref="AE38:AG38"/>
    <mergeCell ref="AH38:AJ38"/>
    <mergeCell ref="AN38:AP38"/>
    <mergeCell ref="AK38:AM38"/>
    <mergeCell ref="AT3:AV3"/>
    <mergeCell ref="C2:D2"/>
    <mergeCell ref="R3:T3"/>
    <mergeCell ref="AE3:AG3"/>
    <mergeCell ref="AH3:AJ3"/>
    <mergeCell ref="AN3:AP3"/>
    <mergeCell ref="C3:E3"/>
    <mergeCell ref="F3:H3"/>
    <mergeCell ref="L3:N3"/>
    <mergeCell ref="O3:Q3"/>
    <mergeCell ref="AA43:AC43"/>
    <mergeCell ref="F43:L43"/>
    <mergeCell ref="AQ3:AS3"/>
    <mergeCell ref="AQ38:AS38"/>
    <mergeCell ref="AA41:AC41"/>
    <mergeCell ref="AA42:AC42"/>
    <mergeCell ref="I3:K3"/>
    <mergeCell ref="AK3:AM3"/>
    <mergeCell ref="N41:T41"/>
    <mergeCell ref="Q42:T42"/>
  </mergeCells>
  <phoneticPr fontId="0" type="noConversion"/>
  <conditionalFormatting sqref="BK4:BK37">
    <cfRule type="expression" dxfId="7" priority="1" stopIfTrue="1">
      <formula>COUNT(U4:AA4)&lt;1</formula>
    </cfRule>
    <cfRule type="cellIs" dxfId="6" priority="2" stopIfTrue="1" operator="lessThan">
      <formula>$BK$2</formula>
    </cfRule>
  </conditionalFormatting>
  <conditionalFormatting sqref="BL4:BL37">
    <cfRule type="expression" dxfId="5" priority="3" stopIfTrue="1">
      <formula>COUNT(AW4:BC4)&lt;1</formula>
    </cfRule>
    <cfRule type="cellIs" dxfId="4" priority="4" stopIfTrue="1" operator="lessThan">
      <formula>$BL$2</formula>
    </cfRule>
  </conditionalFormatting>
  <conditionalFormatting sqref="AD4:AD37">
    <cfRule type="cellIs" dxfId="3" priority="5" stopIfTrue="1" operator="between">
      <formula>4.3</formula>
      <formula>4.5</formula>
    </cfRule>
    <cfRule type="cellIs" dxfId="2" priority="6" stopIfTrue="1" operator="between">
      <formula>4.5</formula>
      <formula>6</formula>
    </cfRule>
  </conditionalFormatting>
  <conditionalFormatting sqref="BF4:BF37 BI4:BI37">
    <cfRule type="cellIs" dxfId="1" priority="7" stopIfTrue="1" operator="between">
      <formula>4.3</formula>
      <formula>4.5</formula>
    </cfRule>
    <cfRule type="cellIs" dxfId="0" priority="8" stopIfTrue="1" operator="between">
      <formula>4.5</formula>
      <formula>6</formula>
    </cfRule>
  </conditionalFormatting>
  <printOptions gridLines="1"/>
  <pageMargins left="0.57999999999999996" right="0.56000000000000005" top="0.984251969" bottom="0.76" header="0.4921259845" footer="0.4921259845"/>
  <pageSetup paperSize="9" scale="75" orientation="landscape" horizontalDpi="0" verticalDpi="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4425" r:id="rId4" name="CommandButton3">
          <controlPr defaultSize="0" print="0" autoLine="0" r:id="rId5">
            <anchor moveWithCells="1">
              <from>
                <xdr:col>48</xdr:col>
                <xdr:colOff>38100</xdr:colOff>
                <xdr:row>41</xdr:row>
                <xdr:rowOff>198120</xdr:rowOff>
              </from>
              <to>
                <xdr:col>57</xdr:col>
                <xdr:colOff>320040</xdr:colOff>
                <xdr:row>43</xdr:row>
                <xdr:rowOff>53340</xdr:rowOff>
              </to>
            </anchor>
          </controlPr>
        </control>
      </mc:Choice>
      <mc:Fallback>
        <control shapeId="14425" r:id="rId4" name="CommandButton3"/>
      </mc:Fallback>
    </mc:AlternateContent>
    <mc:AlternateContent xmlns:mc="http://schemas.openxmlformats.org/markup-compatibility/2006">
      <mc:Choice Requires="x14">
        <control shapeId="14424" r:id="rId6" name="CommandButton2">
          <controlPr defaultSize="0" print="0" autoLine="0" r:id="rId7">
            <anchor moveWithCells="1">
              <from>
                <xdr:col>48</xdr:col>
                <xdr:colOff>45720</xdr:colOff>
                <xdr:row>39</xdr:row>
                <xdr:rowOff>121920</xdr:rowOff>
              </from>
              <to>
                <xdr:col>52</xdr:col>
                <xdr:colOff>160020</xdr:colOff>
                <xdr:row>41</xdr:row>
                <xdr:rowOff>38100</xdr:rowOff>
              </to>
            </anchor>
          </controlPr>
        </control>
      </mc:Choice>
      <mc:Fallback>
        <control shapeId="14424" r:id="rId6" name="CommandButton2"/>
      </mc:Fallback>
    </mc:AlternateContent>
    <mc:AlternateContent xmlns:mc="http://schemas.openxmlformats.org/markup-compatibility/2006">
      <mc:Choice Requires="x14">
        <control shapeId="14423" r:id="rId8" name="CommandButton1">
          <controlPr defaultSize="0" print="0" autoLine="0" r:id="rId9">
            <anchor moveWithCells="1">
              <from>
                <xdr:col>29</xdr:col>
                <xdr:colOff>198120</xdr:colOff>
                <xdr:row>40</xdr:row>
                <xdr:rowOff>220980</xdr:rowOff>
              </from>
              <to>
                <xdr:col>44</xdr:col>
                <xdr:colOff>22860</xdr:colOff>
                <xdr:row>42</xdr:row>
                <xdr:rowOff>83820</xdr:rowOff>
              </to>
            </anchor>
          </controlPr>
        </control>
      </mc:Choice>
      <mc:Fallback>
        <control shapeId="14423" r:id="rId8" name="CommandButton1"/>
      </mc:Fallback>
    </mc:AlternateContent>
  </control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2"/>
  <dimension ref="A1:E71"/>
  <sheetViews>
    <sheetView workbookViewId="0">
      <selection activeCell="D11" sqref="D11"/>
    </sheetView>
  </sheetViews>
  <sheetFormatPr baseColWidth="10" defaultColWidth="11.44140625" defaultRowHeight="13.2" x14ac:dyDescent="0.25"/>
  <cols>
    <col min="1" max="16384" width="11.44140625" style="76"/>
  </cols>
  <sheetData>
    <row r="1" spans="1:5" x14ac:dyDescent="0.25">
      <c r="A1" s="76">
        <v>0</v>
      </c>
      <c r="B1" s="76">
        <f>COUNTIF(SchA1!S4:'SchA1'!S37, 0)</f>
        <v>0</v>
      </c>
      <c r="C1" s="76">
        <f>SchA1!N43</f>
        <v>1</v>
      </c>
      <c r="D1" s="76">
        <v>0</v>
      </c>
      <c r="E1" s="76">
        <f>COUNTIF(SchA2!S4:'SchA2'!S37, 0)</f>
        <v>0</v>
      </c>
    </row>
    <row r="2" spans="1:5" x14ac:dyDescent="0.25">
      <c r="A2" s="76">
        <v>0.5</v>
      </c>
      <c r="B2" s="76">
        <f>COUNTIF(SchA1!S4:'SchA1'!S37, 0.5)</f>
        <v>0</v>
      </c>
      <c r="C2" s="76">
        <f>SchA1!L43</f>
        <v>1</v>
      </c>
    </row>
    <row r="3" spans="1:5" x14ac:dyDescent="0.25">
      <c r="A3" s="76">
        <v>1</v>
      </c>
      <c r="B3" s="76">
        <f>COUNTIF(SchA1!S4:'SchA1'!S37, 1)</f>
        <v>0</v>
      </c>
      <c r="C3" s="76">
        <f>SchA1!J43</f>
        <v>1</v>
      </c>
    </row>
    <row r="4" spans="1:5" x14ac:dyDescent="0.25">
      <c r="A4" s="76">
        <v>1.5</v>
      </c>
      <c r="B4" s="76">
        <f>COUNTIF(SchA1!S4:'SchA1'!S37, 1.5)</f>
        <v>0</v>
      </c>
      <c r="C4" s="76">
        <f>SchA1!H43</f>
        <v>0</v>
      </c>
    </row>
    <row r="5" spans="1:5" x14ac:dyDescent="0.25">
      <c r="A5" s="76">
        <v>2</v>
      </c>
      <c r="B5" s="76">
        <f>COUNTIF(SchA1!S4:'SchA1'!S37, 2)</f>
        <v>0</v>
      </c>
      <c r="C5" s="76">
        <f>SchA1!F43</f>
        <v>1</v>
      </c>
    </row>
    <row r="6" spans="1:5" x14ac:dyDescent="0.25">
      <c r="A6" s="76">
        <v>2.5</v>
      </c>
      <c r="B6" s="76">
        <f>COUNTIF(SchA1!S4:'SchA1'!S37, 2.5)</f>
        <v>0</v>
      </c>
      <c r="C6" s="76">
        <f>SchA1!D43</f>
        <v>0</v>
      </c>
    </row>
    <row r="7" spans="1:5" x14ac:dyDescent="0.25">
      <c r="A7" s="76">
        <v>3</v>
      </c>
      <c r="B7" s="76">
        <f>COUNTIF(SchA1!S4:'SchA1'!S37, 3)</f>
        <v>0</v>
      </c>
    </row>
    <row r="8" spans="1:5" x14ac:dyDescent="0.25">
      <c r="A8" s="76">
        <v>3.5</v>
      </c>
      <c r="B8" s="76">
        <f>COUNTIF(SchA1!S4:'SchA1'!S37, 3.5)</f>
        <v>0</v>
      </c>
    </row>
    <row r="9" spans="1:5" x14ac:dyDescent="0.25">
      <c r="A9" s="76">
        <v>4</v>
      </c>
      <c r="B9" s="76">
        <f>COUNTIF(SchA1!S4:'SchA1'!S37, 4)</f>
        <v>1</v>
      </c>
    </row>
    <row r="10" spans="1:5" x14ac:dyDescent="0.25">
      <c r="A10" s="76">
        <v>4.5</v>
      </c>
      <c r="B10" s="76">
        <f>COUNTIF(SchA1!S4:'SchA1'!S37, 4.5)</f>
        <v>0</v>
      </c>
    </row>
    <row r="11" spans="1:5" x14ac:dyDescent="0.25">
      <c r="A11" s="76">
        <v>5</v>
      </c>
      <c r="B11" s="76">
        <f>COUNTIF(SchA1!S4:'SchA1'!S37, 5)</f>
        <v>0</v>
      </c>
    </row>
    <row r="12" spans="1:5" x14ac:dyDescent="0.25">
      <c r="A12" s="76">
        <v>5.5</v>
      </c>
      <c r="B12" s="76">
        <f>COUNTIF(SchA1!S4:'SchA1'!S37, 5.5)</f>
        <v>0</v>
      </c>
    </row>
    <row r="13" spans="1:5" x14ac:dyDescent="0.25">
      <c r="A13" s="76">
        <v>6</v>
      </c>
      <c r="B13" s="76">
        <f>COUNTIF(SchA1!S4:'SchA1'!S37, 6)</f>
        <v>0</v>
      </c>
    </row>
    <row r="14" spans="1:5" x14ac:dyDescent="0.25">
      <c r="A14" s="76">
        <v>6.5</v>
      </c>
      <c r="B14" s="76">
        <f>COUNTIF(SchA1!S4:'SchA1'!S37, 6.5)</f>
        <v>0</v>
      </c>
    </row>
    <row r="15" spans="1:5" x14ac:dyDescent="0.25">
      <c r="A15" s="76">
        <v>7</v>
      </c>
      <c r="B15" s="76">
        <f>COUNTIF(SchA1!S4:'SchA1'!S37, 7)</f>
        <v>0</v>
      </c>
    </row>
    <row r="16" spans="1:5" x14ac:dyDescent="0.25">
      <c r="A16" s="76">
        <v>7.5</v>
      </c>
      <c r="B16" s="76">
        <f>COUNTIF(SchA1!S4:'SchA1'!S37, 7.5)</f>
        <v>0</v>
      </c>
    </row>
    <row r="17" spans="1:2" x14ac:dyDescent="0.25">
      <c r="A17" s="76">
        <v>8</v>
      </c>
      <c r="B17" s="76">
        <f>COUNTIF(SchA1!S4:'SchA1'!S37, 8)</f>
        <v>1</v>
      </c>
    </row>
    <row r="18" spans="1:2" x14ac:dyDescent="0.25">
      <c r="A18" s="76">
        <v>8.5</v>
      </c>
      <c r="B18" s="76">
        <f>COUNTIF(SchA1!S4:'SchA1'!S37, 8.5)</f>
        <v>0</v>
      </c>
    </row>
    <row r="19" spans="1:2" x14ac:dyDescent="0.25">
      <c r="A19" s="76">
        <v>9</v>
      </c>
      <c r="B19" s="76">
        <f>COUNTIF(SchA1!S4:'SchA1'!S37, 9)</f>
        <v>0</v>
      </c>
    </row>
    <row r="20" spans="1:2" x14ac:dyDescent="0.25">
      <c r="A20" s="76">
        <v>9.5</v>
      </c>
      <c r="B20" s="76">
        <f>COUNTIF(SchA1!S4:'SchA1'!S37, 9.5)</f>
        <v>0</v>
      </c>
    </row>
    <row r="21" spans="1:2" x14ac:dyDescent="0.25">
      <c r="A21" s="76">
        <v>10</v>
      </c>
      <c r="B21" s="76">
        <f>COUNTIF(SchA1!S4:'SchA1'!S37, 10)</f>
        <v>0</v>
      </c>
    </row>
    <row r="22" spans="1:2" x14ac:dyDescent="0.25">
      <c r="A22" s="76">
        <v>10.5</v>
      </c>
      <c r="B22" s="76">
        <f>COUNTIF(SchA1!S4:'SchA1'!S37, 10.5)</f>
        <v>0</v>
      </c>
    </row>
    <row r="23" spans="1:2" x14ac:dyDescent="0.25">
      <c r="A23" s="76">
        <v>11</v>
      </c>
      <c r="B23" s="76">
        <f>COUNTIF(SchA1!S4:'SchA1'!S37, 11)</f>
        <v>0</v>
      </c>
    </row>
    <row r="24" spans="1:2" x14ac:dyDescent="0.25">
      <c r="A24" s="76">
        <v>11.5</v>
      </c>
      <c r="B24" s="76">
        <f>COUNTIF(SchA1!S4:'SchA1'!S37, 11.5)</f>
        <v>1</v>
      </c>
    </row>
    <row r="25" spans="1:2" x14ac:dyDescent="0.25">
      <c r="A25" s="76">
        <v>12</v>
      </c>
      <c r="B25" s="76">
        <f>COUNTIF(SchA1!S4:'SchA1'!S37, 12)</f>
        <v>0</v>
      </c>
    </row>
    <row r="26" spans="1:2" x14ac:dyDescent="0.25">
      <c r="A26" s="76">
        <v>12.5</v>
      </c>
      <c r="B26" s="76">
        <f>COUNTIF(SchA1!S4:'SchA1'!S37, 12.5)</f>
        <v>0</v>
      </c>
    </row>
    <row r="27" spans="1:2" x14ac:dyDescent="0.25">
      <c r="A27" s="76">
        <v>13</v>
      </c>
      <c r="B27" s="76">
        <f>COUNTIF(SchA1!S4:'SchA1'!S37, 13)</f>
        <v>1</v>
      </c>
    </row>
    <row r="28" spans="1:2" x14ac:dyDescent="0.25">
      <c r="A28" s="76">
        <v>13.5</v>
      </c>
      <c r="B28" s="76">
        <f>COUNTIF(SchA1!S4:'SchA1'!S37, 13.5)</f>
        <v>0</v>
      </c>
    </row>
    <row r="29" spans="1:2" x14ac:dyDescent="0.25">
      <c r="A29" s="76">
        <v>14</v>
      </c>
      <c r="B29" s="76">
        <f>COUNTIF(SchA1!S4:'SchA1'!S37, 14)</f>
        <v>0</v>
      </c>
    </row>
    <row r="30" spans="1:2" x14ac:dyDescent="0.25">
      <c r="A30" s="76">
        <v>14.5</v>
      </c>
      <c r="B30" s="76">
        <f>COUNTIF(SchA1!S4:'SchA1'!S37, 14.5)</f>
        <v>0</v>
      </c>
    </row>
    <row r="31" spans="1:2" x14ac:dyDescent="0.25">
      <c r="A31" s="76">
        <v>15</v>
      </c>
      <c r="B31" s="76">
        <f>COUNTIF(SchA1!S4:'SchA1'!S37, 15)</f>
        <v>0</v>
      </c>
    </row>
    <row r="32" spans="1:2" x14ac:dyDescent="0.25">
      <c r="A32" s="76">
        <v>15.5</v>
      </c>
      <c r="B32" s="76">
        <f>COUNTIF(SchA1!S4:'SchA1'!S37, 15.5)</f>
        <v>0</v>
      </c>
    </row>
    <row r="33" spans="1:2" x14ac:dyDescent="0.25">
      <c r="A33" s="76">
        <v>16</v>
      </c>
      <c r="B33" s="76">
        <f>COUNTIF(SchA1!S4:'SchA1'!S37, 16)</f>
        <v>0</v>
      </c>
    </row>
    <row r="34" spans="1:2" x14ac:dyDescent="0.25">
      <c r="A34" s="76">
        <v>16.5</v>
      </c>
      <c r="B34" s="76">
        <f>COUNTIF(SchA1!S4:'SchA1'!S37, 16.5)</f>
        <v>0</v>
      </c>
    </row>
    <row r="35" spans="1:2" x14ac:dyDescent="0.25">
      <c r="A35" s="76">
        <v>17</v>
      </c>
      <c r="B35" s="76">
        <f>COUNTIF(SchA1!S4:'SchA1'!S37, 17)</f>
        <v>0</v>
      </c>
    </row>
    <row r="36" spans="1:2" x14ac:dyDescent="0.25">
      <c r="A36" s="76">
        <v>17.5</v>
      </c>
      <c r="B36" s="76">
        <f>COUNTIF(SchA1!S4:'SchA1'!S37, 17.5)</f>
        <v>0</v>
      </c>
    </row>
    <row r="37" spans="1:2" x14ac:dyDescent="0.25">
      <c r="A37" s="76">
        <v>18</v>
      </c>
      <c r="B37" s="76">
        <f>COUNTIF(SchA1!S4:'SchA1'!S37, 18)</f>
        <v>0</v>
      </c>
    </row>
    <row r="38" spans="1:2" x14ac:dyDescent="0.25">
      <c r="A38" s="76">
        <v>18.5</v>
      </c>
      <c r="B38" s="76">
        <f>COUNTIF(SchA1!S4:'SchA1'!S37, 18.5)</f>
        <v>0</v>
      </c>
    </row>
    <row r="39" spans="1:2" x14ac:dyDescent="0.25">
      <c r="A39" s="76">
        <v>19</v>
      </c>
      <c r="B39" s="76">
        <f>COUNTIF(SchA1!S4:'SchA1'!S37, 19)</f>
        <v>0</v>
      </c>
    </row>
    <row r="40" spans="1:2" x14ac:dyDescent="0.25">
      <c r="A40" s="76">
        <v>19.5</v>
      </c>
      <c r="B40" s="76">
        <f>COUNTIF(SchA1!S4:'SchA1'!S37, 19.5)</f>
        <v>0</v>
      </c>
    </row>
    <row r="41" spans="1:2" x14ac:dyDescent="0.25">
      <c r="A41" s="76">
        <v>20</v>
      </c>
      <c r="B41" s="76">
        <f>COUNTIF(SchA1!S4:'SchA1'!S37, 20)</f>
        <v>0</v>
      </c>
    </row>
    <row r="42" spans="1:2" x14ac:dyDescent="0.25">
      <c r="A42" s="76">
        <v>20.5</v>
      </c>
      <c r="B42" s="76">
        <f>COUNTIF(SchA1!S4:'SchA1'!S37, 20.5)</f>
        <v>0</v>
      </c>
    </row>
    <row r="43" spans="1:2" x14ac:dyDescent="0.25">
      <c r="A43" s="76">
        <v>21</v>
      </c>
      <c r="B43" s="76">
        <f>COUNTIF(SchA1!S4:'SchA1'!S37, 21)</f>
        <v>0</v>
      </c>
    </row>
    <row r="44" spans="1:2" x14ac:dyDescent="0.25">
      <c r="A44" s="76">
        <v>21.5</v>
      </c>
      <c r="B44" s="76">
        <f>COUNTIF(SchA1!S4:'SchA1'!S37, 21.5)</f>
        <v>0</v>
      </c>
    </row>
    <row r="45" spans="1:2" x14ac:dyDescent="0.25">
      <c r="A45" s="76">
        <v>22</v>
      </c>
      <c r="B45" s="76">
        <f>COUNTIF(SchA1!S4:'SchA1'!S37, 22)</f>
        <v>0</v>
      </c>
    </row>
    <row r="46" spans="1:2" x14ac:dyDescent="0.25">
      <c r="A46" s="76">
        <v>22.5</v>
      </c>
      <c r="B46" s="76">
        <f>COUNTIF(SchA1!S4:'SchA1'!S37, 22.5)</f>
        <v>0</v>
      </c>
    </row>
    <row r="47" spans="1:2" x14ac:dyDescent="0.25">
      <c r="A47" s="76">
        <v>23</v>
      </c>
      <c r="B47" s="76">
        <f>COUNTIF(SchA1!S4:'SchA1'!S37, 23)</f>
        <v>0</v>
      </c>
    </row>
    <row r="48" spans="1:2" x14ac:dyDescent="0.25">
      <c r="A48" s="76">
        <v>23.5</v>
      </c>
      <c r="B48" s="76">
        <f>COUNTIF(SchA1!S4:'SchA1'!S37, 23.5)</f>
        <v>0</v>
      </c>
    </row>
    <row r="49" spans="1:2" x14ac:dyDescent="0.25">
      <c r="A49" s="76">
        <v>24</v>
      </c>
      <c r="B49" s="76">
        <f>COUNTIF(SchA1!S4:'SchA1'!S37, 24)</f>
        <v>0</v>
      </c>
    </row>
    <row r="50" spans="1:2" x14ac:dyDescent="0.25">
      <c r="A50" s="76">
        <v>24.5</v>
      </c>
      <c r="B50" s="76">
        <f>COUNTIF(SchA1!S4:'SchA1'!S37, 24.5)</f>
        <v>0</v>
      </c>
    </row>
    <row r="51" spans="1:2" x14ac:dyDescent="0.25">
      <c r="A51" s="76">
        <v>25</v>
      </c>
      <c r="B51" s="76">
        <f>COUNTIF(SchA1!S4:'SchA1'!S37, 25)</f>
        <v>0</v>
      </c>
    </row>
    <row r="52" spans="1:2" x14ac:dyDescent="0.25">
      <c r="A52" s="76">
        <v>25.5</v>
      </c>
      <c r="B52" s="76">
        <f>COUNTIF(SchA1!S4:'SchA1'!S37, 25.5)</f>
        <v>0</v>
      </c>
    </row>
    <row r="53" spans="1:2" x14ac:dyDescent="0.25">
      <c r="A53" s="76">
        <v>26</v>
      </c>
      <c r="B53" s="76">
        <f>COUNTIF(SchA1!S4:'SchA1'!S37, 26)</f>
        <v>0</v>
      </c>
    </row>
    <row r="54" spans="1:2" x14ac:dyDescent="0.25">
      <c r="A54" s="76">
        <v>26.5</v>
      </c>
      <c r="B54" s="76">
        <f>COUNTIF(SchA1!S4:'SchA1'!S37, 26.5)</f>
        <v>0</v>
      </c>
    </row>
    <row r="55" spans="1:2" x14ac:dyDescent="0.25">
      <c r="A55" s="76">
        <v>27</v>
      </c>
      <c r="B55" s="76">
        <f>COUNTIF(SchA1!S4:'SchA1'!S37, 27)</f>
        <v>0</v>
      </c>
    </row>
    <row r="56" spans="1:2" x14ac:dyDescent="0.25">
      <c r="A56" s="76">
        <v>27.5</v>
      </c>
      <c r="B56" s="76">
        <f>COUNTIF(SchA1!S4:'SchA1'!S37, 27.5)</f>
        <v>0</v>
      </c>
    </row>
    <row r="57" spans="1:2" x14ac:dyDescent="0.25">
      <c r="A57" s="76">
        <v>28</v>
      </c>
      <c r="B57" s="76">
        <f>COUNTIF(SchA1!S4:'SchA1'!S37, 28)</f>
        <v>0</v>
      </c>
    </row>
    <row r="58" spans="1:2" x14ac:dyDescent="0.25">
      <c r="A58" s="76">
        <v>28.5</v>
      </c>
      <c r="B58" s="76">
        <f>COUNTIF(SchA1!S4:'SchA1'!S37, 28.5)</f>
        <v>0</v>
      </c>
    </row>
    <row r="59" spans="1:2" x14ac:dyDescent="0.25">
      <c r="A59" s="76">
        <v>29</v>
      </c>
      <c r="B59" s="76">
        <f>COUNTIF(SchA1!S4:'SchA1'!S37, 29)</f>
        <v>0</v>
      </c>
    </row>
    <row r="60" spans="1:2" x14ac:dyDescent="0.25">
      <c r="A60" s="76">
        <v>29.5</v>
      </c>
      <c r="B60" s="76">
        <f>COUNTIF(SchA1!S4:'SchA1'!S37, 29.5)</f>
        <v>0</v>
      </c>
    </row>
    <row r="61" spans="1:2" x14ac:dyDescent="0.25">
      <c r="A61" s="76">
        <v>30</v>
      </c>
      <c r="B61" s="76">
        <f>COUNTIF(SchA1!S4:'SchA1'!S37, 30)</f>
        <v>0</v>
      </c>
    </row>
    <row r="62" spans="1:2" x14ac:dyDescent="0.25">
      <c r="A62" s="76">
        <v>30.5</v>
      </c>
      <c r="B62" s="76">
        <f>COUNTIF(SchA1!S4:'SchA1'!S37, 30.5)</f>
        <v>0</v>
      </c>
    </row>
    <row r="63" spans="1:2" x14ac:dyDescent="0.25">
      <c r="A63" s="76">
        <v>31</v>
      </c>
      <c r="B63" s="76">
        <f>COUNTIF(SchA1!S4:'SchA1'!S37, 31)</f>
        <v>0</v>
      </c>
    </row>
    <row r="64" spans="1:2" x14ac:dyDescent="0.25">
      <c r="A64" s="76">
        <v>31.5</v>
      </c>
      <c r="B64" s="76">
        <f>COUNTIF(SchA1!S4:'SchA1'!S37, 31.5)</f>
        <v>0</v>
      </c>
    </row>
    <row r="65" spans="1:2" x14ac:dyDescent="0.25">
      <c r="A65" s="76">
        <v>32</v>
      </c>
      <c r="B65" s="76">
        <f>COUNTIF(SchA1!S4:'SchA1'!S37, 32)</f>
        <v>0</v>
      </c>
    </row>
    <row r="66" spans="1:2" x14ac:dyDescent="0.25">
      <c r="A66" s="76">
        <v>32.5</v>
      </c>
      <c r="B66" s="76">
        <f>COUNTIF(SchA1!S4:'SchA1'!S37, 32.5)</f>
        <v>0</v>
      </c>
    </row>
    <row r="67" spans="1:2" x14ac:dyDescent="0.25">
      <c r="A67" s="76">
        <v>33</v>
      </c>
      <c r="B67" s="76">
        <f>COUNTIF(SchA1!S4:'SchA1'!S37, 33)</f>
        <v>0</v>
      </c>
    </row>
    <row r="68" spans="1:2" x14ac:dyDescent="0.25">
      <c r="A68" s="76">
        <v>33.5</v>
      </c>
      <c r="B68" s="76">
        <f>COUNTIF(SchA1!S4:'SchA1'!S37, 33.5)</f>
        <v>0</v>
      </c>
    </row>
    <row r="69" spans="1:2" x14ac:dyDescent="0.25">
      <c r="A69" s="76">
        <v>34</v>
      </c>
      <c r="B69" s="76">
        <f>COUNTIF(SchA1!S4:'SchA1'!S37, 34)</f>
        <v>0</v>
      </c>
    </row>
    <row r="70" spans="1:2" x14ac:dyDescent="0.25">
      <c r="A70" s="76">
        <v>34.5</v>
      </c>
      <c r="B70" s="76">
        <f>COUNTIF(SchA1!S4:'SchA1'!S37, 34.5)</f>
        <v>0</v>
      </c>
    </row>
    <row r="71" spans="1:2" x14ac:dyDescent="0.25">
      <c r="A71" s="76">
        <v>35</v>
      </c>
      <c r="B71" s="76">
        <f>COUNTIF(SchA1!S4:'SchA1'!S37, 35)</f>
        <v>0</v>
      </c>
    </row>
  </sheetData>
  <sheetProtection sheet="1"/>
  <dataConsolidate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13</vt:i4>
      </vt:variant>
    </vt:vector>
  </HeadingPairs>
  <TitlesOfParts>
    <vt:vector size="13" baseType="lpstr">
      <vt:lpstr>SchA1</vt:lpstr>
      <vt:lpstr>SchA2</vt:lpstr>
      <vt:lpstr>SchA3</vt:lpstr>
      <vt:lpstr>SchA4</vt:lpstr>
      <vt:lpstr>SchA5</vt:lpstr>
      <vt:lpstr>Ex1</vt:lpstr>
      <vt:lpstr>Ex2</vt:lpstr>
      <vt:lpstr>Ex3</vt:lpstr>
      <vt:lpstr>Ex4</vt:lpstr>
      <vt:lpstr>Ex5</vt:lpstr>
      <vt:lpstr>Ex6</vt:lpstr>
      <vt:lpstr>Gesamt</vt:lpstr>
      <vt:lpstr>Intern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</dc:creator>
  <cp:lastModifiedBy>Windows User</cp:lastModifiedBy>
  <cp:lastPrinted>2002-05-08T19:31:16Z</cp:lastPrinted>
  <dcterms:created xsi:type="dcterms:W3CDTF">2001-01-24T14:53:54Z</dcterms:created>
  <dcterms:modified xsi:type="dcterms:W3CDTF">2018-05-07T19:33:44Z</dcterms:modified>
</cp:coreProperties>
</file>